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385" tabRatio="886" activeTab="4"/>
  </bookViews>
  <sheets>
    <sheet name="VENTAS" sheetId="8" r:id="rId1"/>
    <sheet name="Ejercicio 1 - Fórmulas" sheetId="7" r:id="rId2"/>
    <sheet name="Ejercicio 2 - Fórmulas" sheetId="5" r:id="rId3"/>
    <sheet name="Ejercicio 3 - Fórm y Funciones" sheetId="1" r:id="rId4"/>
    <sheet name="Ejercicio 4 - Fórm y Funciones" sheetId="3" r:id="rId5"/>
    <sheet name="Ejercicio 5 - Fórmulas y Funcio" sheetId="4" r:id="rId6"/>
    <sheet name="Hoja1" sheetId="9" r:id="rId7"/>
  </sheets>
  <externalReferences>
    <externalReference r:id="rId8"/>
  </externalReferences>
  <definedNames>
    <definedName name="BONIFICACIÓN">[1]Compras!#REF!</definedName>
    <definedName name="COMISIÓN">[1]Compras!#REF!</definedName>
    <definedName name="OBJETO">[1]Compras!#REF!</definedName>
    <definedName name="TOTAL">[1]Compras!#REF!</definedName>
  </definedNames>
  <calcPr calcId="144525"/>
</workbook>
</file>

<file path=xl/calcChain.xml><?xml version="1.0" encoding="utf-8"?>
<calcChain xmlns="http://schemas.openxmlformats.org/spreadsheetml/2006/main">
  <c r="I38" i="3" l="1"/>
  <c r="H38" i="3"/>
  <c r="G38" i="3"/>
  <c r="F38" i="3"/>
  <c r="L36" i="3"/>
  <c r="K36" i="3"/>
  <c r="J36" i="3"/>
  <c r="L35" i="3"/>
  <c r="K35" i="3"/>
  <c r="J35" i="3"/>
  <c r="L34" i="3"/>
  <c r="K34" i="3"/>
  <c r="J34" i="3"/>
  <c r="L33" i="3"/>
  <c r="K33" i="3"/>
  <c r="J33" i="3"/>
  <c r="L32" i="3"/>
  <c r="K32" i="3"/>
  <c r="J32" i="3"/>
  <c r="L31" i="3"/>
  <c r="K31" i="3"/>
  <c r="J31" i="3"/>
  <c r="L30" i="3"/>
  <c r="K30" i="3"/>
  <c r="J30" i="3"/>
  <c r="L29" i="3"/>
  <c r="K29" i="3"/>
  <c r="J29" i="3"/>
  <c r="G43" i="3" s="1"/>
  <c r="G16" i="3"/>
  <c r="H16" i="3"/>
  <c r="I16" i="3"/>
  <c r="F16" i="3"/>
  <c r="L8" i="3"/>
  <c r="L9" i="3"/>
  <c r="L10" i="3"/>
  <c r="L11" i="3"/>
  <c r="L12" i="3"/>
  <c r="L13" i="3"/>
  <c r="L14" i="3"/>
  <c r="L7" i="3"/>
  <c r="K14" i="3"/>
  <c r="K8" i="3"/>
  <c r="K9" i="3"/>
  <c r="K10" i="3"/>
  <c r="K11" i="3"/>
  <c r="K12" i="3"/>
  <c r="K13" i="3"/>
  <c r="K7" i="3"/>
  <c r="J8" i="3"/>
  <c r="J9" i="3"/>
  <c r="J10" i="3"/>
  <c r="J11" i="3"/>
  <c r="J12" i="3"/>
  <c r="J13" i="3"/>
  <c r="J14" i="3"/>
  <c r="J7" i="3"/>
  <c r="G21" i="3" s="1"/>
  <c r="E15" i="1"/>
  <c r="F15" i="1"/>
  <c r="G15" i="1"/>
  <c r="H15" i="1"/>
  <c r="D15" i="1"/>
  <c r="E14" i="1"/>
  <c r="F14" i="1"/>
  <c r="G14" i="1"/>
  <c r="H14" i="1"/>
  <c r="D14" i="1"/>
  <c r="E13" i="1"/>
  <c r="F13" i="1"/>
  <c r="G13" i="1"/>
  <c r="H13" i="1"/>
  <c r="D13" i="1"/>
  <c r="E12" i="1"/>
  <c r="F12" i="1"/>
  <c r="G12" i="1"/>
  <c r="H12" i="1"/>
  <c r="D12" i="1"/>
  <c r="J6" i="1"/>
  <c r="K6" i="1" s="1"/>
  <c r="J7" i="1"/>
  <c r="K7" i="1" s="1"/>
  <c r="J8" i="1"/>
  <c r="K8" i="1" s="1"/>
  <c r="J9" i="1"/>
  <c r="K9" i="1" s="1"/>
  <c r="J10" i="1"/>
  <c r="K10" i="1" s="1"/>
  <c r="J5" i="1"/>
  <c r="E21" i="1" s="1"/>
  <c r="B37" i="5"/>
  <c r="A38" i="5"/>
  <c r="B38" i="5" s="1"/>
  <c r="B24" i="5"/>
  <c r="A25" i="5"/>
  <c r="B25" i="5" s="1"/>
  <c r="C4" i="5"/>
  <c r="B5" i="5"/>
  <c r="B6" i="5" s="1"/>
  <c r="B7" i="5" s="1"/>
  <c r="B8" i="5" s="1"/>
  <c r="B9" i="5" s="1"/>
  <c r="B10" i="5" s="1"/>
  <c r="A5" i="5"/>
  <c r="C5" i="5" s="1"/>
  <c r="F32" i="7"/>
  <c r="F33" i="7"/>
  <c r="F34" i="7"/>
  <c r="F35" i="7"/>
  <c r="F36" i="7"/>
  <c r="F31" i="7"/>
  <c r="B32" i="7"/>
  <c r="B33" i="7"/>
  <c r="B34" i="7"/>
  <c r="B35" i="7"/>
  <c r="B36" i="7"/>
  <c r="B31" i="7"/>
  <c r="J16" i="7"/>
  <c r="J17" i="7"/>
  <c r="J18" i="7"/>
  <c r="J19" i="7"/>
  <c r="J20" i="7"/>
  <c r="J15" i="7"/>
  <c r="F16" i="7"/>
  <c r="G16" i="7" s="1"/>
  <c r="F17" i="7"/>
  <c r="G17" i="7" s="1"/>
  <c r="F18" i="7"/>
  <c r="G18" i="7" s="1"/>
  <c r="F19" i="7"/>
  <c r="G19" i="7" s="1"/>
  <c r="F20" i="7"/>
  <c r="G20" i="7" s="1"/>
  <c r="F15" i="7"/>
  <c r="G15" i="7" s="1"/>
  <c r="B16" i="7"/>
  <c r="C16" i="7" s="1"/>
  <c r="B17" i="7"/>
  <c r="C17" i="7" s="1"/>
  <c r="B18" i="7"/>
  <c r="C18" i="7" s="1"/>
  <c r="B19" i="7"/>
  <c r="C19" i="7" s="1"/>
  <c r="B20" i="7"/>
  <c r="C20" i="7" s="1"/>
  <c r="B15" i="7"/>
  <c r="C15" i="7" s="1"/>
  <c r="L4" i="7"/>
  <c r="L5" i="7"/>
  <c r="L6" i="7"/>
  <c r="L7" i="7"/>
  <c r="L8" i="7"/>
  <c r="L3" i="7"/>
  <c r="K4" i="7"/>
  <c r="K5" i="7"/>
  <c r="K6" i="7"/>
  <c r="K7" i="7"/>
  <c r="K8" i="7"/>
  <c r="K3" i="7"/>
  <c r="J4" i="7"/>
  <c r="J5" i="7"/>
  <c r="J6" i="7"/>
  <c r="J7" i="7"/>
  <c r="J8" i="7"/>
  <c r="J3" i="7"/>
  <c r="I4" i="7"/>
  <c r="I5" i="7"/>
  <c r="I6" i="7"/>
  <c r="I7" i="7"/>
  <c r="I8" i="7"/>
  <c r="I3" i="7"/>
  <c r="H4" i="7"/>
  <c r="H5" i="7"/>
  <c r="H6" i="7"/>
  <c r="H7" i="7"/>
  <c r="H8" i="7"/>
  <c r="H3" i="7"/>
  <c r="G4" i="7"/>
  <c r="G5" i="7"/>
  <c r="G6" i="7"/>
  <c r="G7" i="7"/>
  <c r="G8" i="7"/>
  <c r="G3" i="7"/>
  <c r="G40" i="3" l="1"/>
  <c r="G41" i="3"/>
  <c r="G42" i="3"/>
  <c r="D5" i="5"/>
  <c r="K15" i="7"/>
  <c r="L15" i="7" s="1"/>
  <c r="K20" i="7"/>
  <c r="L20" i="7" s="1"/>
  <c r="K19" i="7"/>
  <c r="L19" i="7" s="1"/>
  <c r="K18" i="7"/>
  <c r="L18" i="7" s="1"/>
  <c r="K17" i="7"/>
  <c r="L17" i="7" s="1"/>
  <c r="K16" i="7"/>
  <c r="L16" i="7" s="1"/>
  <c r="A6" i="5"/>
  <c r="D4" i="5"/>
  <c r="F4" i="5" s="1"/>
  <c r="E4" i="5"/>
  <c r="A26" i="5"/>
  <c r="A39" i="5"/>
  <c r="K5" i="1"/>
  <c r="E17" i="1"/>
  <c r="E18" i="1"/>
  <c r="E19" i="1"/>
  <c r="E20" i="1"/>
  <c r="G18" i="3"/>
  <c r="G19" i="3"/>
  <c r="G20" i="3"/>
  <c r="C13" i="8"/>
  <c r="C10" i="8"/>
  <c r="C7" i="8"/>
  <c r="B39" i="5" l="1"/>
  <c r="A40" i="5"/>
  <c r="B26" i="5"/>
  <c r="A27" i="5"/>
  <c r="C6" i="5"/>
  <c r="A7" i="5"/>
  <c r="E5" i="5"/>
  <c r="F5" i="5" s="1"/>
  <c r="A8" i="5" l="1"/>
  <c r="C7" i="5"/>
  <c r="D6" i="5"/>
  <c r="A28" i="5"/>
  <c r="B27" i="5"/>
  <c r="A41" i="5"/>
  <c r="B40" i="5"/>
  <c r="A42" i="5" l="1"/>
  <c r="B41" i="5"/>
  <c r="A29" i="5"/>
  <c r="B28" i="5"/>
  <c r="E6" i="5"/>
  <c r="F6" i="5" s="1"/>
  <c r="D7" i="5"/>
  <c r="A9" i="5"/>
  <c r="C8" i="5"/>
  <c r="D8" i="5" l="1"/>
  <c r="A10" i="5"/>
  <c r="C10" i="5" s="1"/>
  <c r="C9" i="5"/>
  <c r="E7" i="5"/>
  <c r="F7" i="5" s="1"/>
  <c r="A30" i="5"/>
  <c r="B30" i="5" s="1"/>
  <c r="B29" i="5"/>
  <c r="A43" i="5"/>
  <c r="B43" i="5" s="1"/>
  <c r="B42" i="5"/>
  <c r="D9" i="5" l="1"/>
  <c r="D10" i="5"/>
  <c r="E8" i="5"/>
  <c r="F8" i="5" s="1"/>
  <c r="E10" i="5" l="1"/>
  <c r="F10" i="5" s="1"/>
  <c r="E9" i="5"/>
  <c r="F9" i="5" s="1"/>
</calcChain>
</file>

<file path=xl/sharedStrings.xml><?xml version="1.0" encoding="utf-8"?>
<sst xmlns="http://schemas.openxmlformats.org/spreadsheetml/2006/main" count="241" uniqueCount="186">
  <si>
    <t>Valor Unitario</t>
  </si>
  <si>
    <t>Total</t>
  </si>
  <si>
    <t>INFORME NOTAS GRUPO A</t>
  </si>
  <si>
    <t>Nombre del Alumno</t>
  </si>
  <si>
    <t>Nota 1</t>
  </si>
  <si>
    <t>Nota 2</t>
  </si>
  <si>
    <t>Nota 3</t>
  </si>
  <si>
    <t>Nota 4</t>
  </si>
  <si>
    <t>Promedio</t>
  </si>
  <si>
    <t>Maxima Nota</t>
  </si>
  <si>
    <t>Mínima Nota</t>
  </si>
  <si>
    <t>Promedio Notas</t>
  </si>
  <si>
    <t>Informe Vendedor</t>
  </si>
  <si>
    <t>Artículo Vendido</t>
  </si>
  <si>
    <t>Cantidad vendida</t>
  </si>
  <si>
    <t xml:space="preserve">Total Cantidad Vendida </t>
  </si>
  <si>
    <t>Valor Total Venta</t>
  </si>
  <si>
    <t>Maxima Cantidad Vendida</t>
  </si>
  <si>
    <t>Mìnima Cantidad Vendida</t>
  </si>
  <si>
    <t>Promedio Cantidad Vendida</t>
  </si>
  <si>
    <t xml:space="preserve">Nombre </t>
  </si>
  <si>
    <t>Apellido</t>
  </si>
  <si>
    <t>INDICACIONES:</t>
  </si>
  <si>
    <t>Producto</t>
  </si>
  <si>
    <t>Promedio mensual</t>
  </si>
  <si>
    <t>Mínima Venta mensual</t>
  </si>
  <si>
    <t>Máxima Venta mensual</t>
  </si>
  <si>
    <t>Código</t>
  </si>
  <si>
    <t>Máximo</t>
  </si>
  <si>
    <t>Mínimo</t>
  </si>
  <si>
    <t xml:space="preserve">Almacén El Mejor Precio </t>
  </si>
  <si>
    <t>Pedro</t>
  </si>
  <si>
    <t>Gómez</t>
  </si>
  <si>
    <t xml:space="preserve">Juan </t>
  </si>
  <si>
    <t>Ríos</t>
  </si>
  <si>
    <t>Ana</t>
  </si>
  <si>
    <t>Vanegas</t>
  </si>
  <si>
    <t>Jorge</t>
  </si>
  <si>
    <t>Salazar</t>
  </si>
  <si>
    <t>Marcela</t>
  </si>
  <si>
    <t>Serna</t>
  </si>
  <si>
    <t>Mónica</t>
  </si>
  <si>
    <t>Sánchez</t>
  </si>
  <si>
    <t>Felipe</t>
  </si>
  <si>
    <t>González</t>
  </si>
  <si>
    <t>Andres</t>
  </si>
  <si>
    <t>Soto</t>
  </si>
  <si>
    <t>Ref Artículo</t>
  </si>
  <si>
    <t>ENE</t>
  </si>
  <si>
    <t>FEB</t>
  </si>
  <si>
    <t>MAR</t>
  </si>
  <si>
    <t>ABR</t>
  </si>
  <si>
    <t>MAY</t>
  </si>
  <si>
    <t>JUN</t>
  </si>
  <si>
    <t>INFORME DE VENTAS - PRIMER SEMESTRE</t>
  </si>
  <si>
    <t>Celular Vendedor</t>
  </si>
  <si>
    <r>
      <rPr>
        <b/>
        <sz val="10"/>
        <rFont val="Verdana"/>
        <family val="2"/>
      </rPr>
      <t>Celular Vendedor:</t>
    </r>
    <r>
      <rPr>
        <sz val="10"/>
        <rFont val="Verdana"/>
        <family val="2"/>
      </rPr>
      <t xml:space="preserve"> Personalizar los números de celular para que aparezcan con la siguiente muestra: (320) 423-88-55</t>
    </r>
  </si>
  <si>
    <r>
      <rPr>
        <b/>
        <sz val="10"/>
        <rFont val="Verdana"/>
        <family val="2"/>
      </rPr>
      <t xml:space="preserve">Mayo:  </t>
    </r>
    <r>
      <rPr>
        <sz val="10"/>
        <rFont val="Verdana"/>
        <family val="2"/>
      </rPr>
      <t>Corresponde a un 50% de más de la cantidad vendida en el mes de abril</t>
    </r>
  </si>
  <si>
    <r>
      <rPr>
        <b/>
        <sz val="10"/>
        <rFont val="Verdana"/>
        <family val="2"/>
      </rPr>
      <t>Junio:</t>
    </r>
    <r>
      <rPr>
        <sz val="10"/>
        <rFont val="Verdana"/>
        <family val="2"/>
      </rPr>
      <t xml:space="preserve"> Corresponde al 30% de menos del mes anterior</t>
    </r>
  </si>
  <si>
    <r>
      <rPr>
        <b/>
        <sz val="10"/>
        <rFont val="Verdana"/>
        <family val="2"/>
      </rPr>
      <t>Total Cantidad Vendida:</t>
    </r>
    <r>
      <rPr>
        <sz val="10"/>
        <rFont val="Verdana"/>
        <family val="2"/>
      </rPr>
      <t xml:space="preserve"> Sumar las cantidades vendidas del semestre</t>
    </r>
  </si>
  <si>
    <r>
      <rPr>
        <b/>
        <sz val="10"/>
        <rFont val="Verdana"/>
        <family val="2"/>
      </rPr>
      <t>Valor total Venta:</t>
    </r>
    <r>
      <rPr>
        <sz val="10"/>
        <rFont val="Verdana"/>
        <family val="2"/>
      </rPr>
      <t xml:space="preserve"> Hallar el valor teniendo en cuenta el total cantidad vendida y el valor unitario</t>
    </r>
  </si>
  <si>
    <t>Apellido del Alumno</t>
  </si>
  <si>
    <t>Identificación del Alumno</t>
  </si>
  <si>
    <t>Melissa</t>
  </si>
  <si>
    <t>Tejada</t>
  </si>
  <si>
    <t>López</t>
  </si>
  <si>
    <t>Jonathan</t>
  </si>
  <si>
    <t>García</t>
  </si>
  <si>
    <t>Samantha</t>
  </si>
  <si>
    <t>White</t>
  </si>
  <si>
    <t>Armando</t>
  </si>
  <si>
    <t>Casas</t>
  </si>
  <si>
    <t>Julián</t>
  </si>
  <si>
    <t>Agudelo</t>
  </si>
  <si>
    <t>Manuela</t>
  </si>
  <si>
    <t>Becerra</t>
  </si>
  <si>
    <r>
      <rPr>
        <b/>
        <sz val="10"/>
        <rFont val="Verdana"/>
        <family val="2"/>
      </rPr>
      <t>Valor unitario:</t>
    </r>
    <r>
      <rPr>
        <sz val="10"/>
        <rFont val="Verdana"/>
        <family val="2"/>
      </rPr>
      <t xml:space="preserve"> Aplicar formato de moneda sin décimales</t>
    </r>
  </si>
  <si>
    <r>
      <rPr>
        <b/>
        <sz val="10"/>
        <rFont val="Verdana"/>
        <family val="2"/>
      </rPr>
      <t>Artículo Vendido</t>
    </r>
    <r>
      <rPr>
        <sz val="10"/>
        <rFont val="Verdana"/>
        <family val="2"/>
      </rPr>
      <t>: Digitar nombres de artículos (opcional puede dejarse vacía)</t>
    </r>
  </si>
  <si>
    <t>XYZ</t>
  </si>
  <si>
    <t>WER</t>
  </si>
  <si>
    <t>TYU</t>
  </si>
  <si>
    <t>POI</t>
  </si>
  <si>
    <t>MKJ</t>
  </si>
  <si>
    <t>LLO</t>
  </si>
  <si>
    <t>Cantidad Vendida Enero</t>
  </si>
  <si>
    <t>Cantidad Vendida Febrero</t>
  </si>
  <si>
    <t>Cantidad Vendida Marzo</t>
  </si>
  <si>
    <t>Cantidad Vendida Abril</t>
  </si>
  <si>
    <t>Cantidad Vendida Mayo</t>
  </si>
  <si>
    <t>Cantidad Vendida Junio</t>
  </si>
  <si>
    <t>Promedio cantidades vendidas Semestre</t>
  </si>
  <si>
    <t>Maxima cantidad vendida Semestre</t>
  </si>
  <si>
    <t>Mínima cantidad vendida Semestre</t>
  </si>
  <si>
    <t>Total cantidades vendidas Semestre</t>
  </si>
  <si>
    <t>Contar cantidades vendidas semestre</t>
  </si>
  <si>
    <t>Total cantidades vendidas</t>
  </si>
  <si>
    <t>Valor en pesos cantidades vendidas</t>
  </si>
  <si>
    <r>
      <rPr>
        <b/>
        <sz val="10"/>
        <rFont val="Verdana"/>
        <family val="2"/>
      </rPr>
      <t>Referencia Artículo:</t>
    </r>
    <r>
      <rPr>
        <sz val="10"/>
        <rFont val="Verdana"/>
        <family val="2"/>
      </rPr>
      <t xml:space="preserve"> Perzonalizar las referencias para que aparezcan con la siguiente muestra: 001-A (la letra A siempre debe aparecer)</t>
    </r>
  </si>
  <si>
    <r>
      <rPr>
        <b/>
        <sz val="10"/>
        <rFont val="Verdana"/>
        <family val="2"/>
      </rPr>
      <t>Configurar la pagina</t>
    </r>
    <r>
      <rPr>
        <sz val="10"/>
        <rFont val="Verdana"/>
        <family val="2"/>
      </rPr>
      <t xml:space="preserve"> de la siguiente manera: </t>
    </r>
  </si>
  <si>
    <t xml:space="preserve"> - Papel oficio</t>
  </si>
  <si>
    <t xml:space="preserve"> - Márgenes de 2 cms a cada lado</t>
  </si>
  <si>
    <t xml:space="preserve"> - Orientación horizontal</t>
  </si>
  <si>
    <t>Insertar en la parte central del encabezado su nombre completo</t>
  </si>
  <si>
    <t>Notas de Seguimiento</t>
  </si>
  <si>
    <r>
      <rPr>
        <b/>
        <sz val="10"/>
        <rFont val="Verdana"/>
        <family val="2"/>
      </rPr>
      <t xml:space="preserve">Abril: </t>
    </r>
    <r>
      <rPr>
        <sz val="10"/>
        <rFont val="Verdana"/>
        <family val="2"/>
      </rPr>
      <t xml:space="preserve"> Corresponde a la mitad del promedio de los tres primeros meses</t>
    </r>
  </si>
  <si>
    <t>Máxima de todas las notas de seguimiento</t>
  </si>
  <si>
    <t>Mínimo de todas las notas de seguimiento</t>
  </si>
  <si>
    <t>Promedio de todas las notas de seguimiento</t>
  </si>
  <si>
    <t>Contar todas las Notas de Seguimiento</t>
  </si>
  <si>
    <t>DESCUENTO</t>
  </si>
  <si>
    <t>TOTAL</t>
  </si>
  <si>
    <t>VALOR UNITARIO</t>
  </si>
  <si>
    <t>CANTIDADES</t>
  </si>
  <si>
    <t>SUBTOTAL</t>
  </si>
  <si>
    <t>IVA</t>
  </si>
  <si>
    <t>VALOR NETO</t>
  </si>
  <si>
    <t>TOTAL CON DESCUENTO INCLUIDO</t>
  </si>
  <si>
    <t>TOTAL CON IVA INCLUIDO</t>
  </si>
  <si>
    <r>
      <t xml:space="preserve">Enero: </t>
    </r>
    <r>
      <rPr>
        <sz val="10"/>
        <rFont val="Verdana"/>
        <family val="2"/>
      </rPr>
      <t>se aumenta en 3 con respecto al anterior</t>
    </r>
  </si>
  <si>
    <r>
      <rPr>
        <b/>
        <sz val="10"/>
        <rFont val="Verdana"/>
        <family val="2"/>
      </rPr>
      <t>Febrero:</t>
    </r>
    <r>
      <rPr>
        <sz val="10"/>
        <rFont val="Verdana"/>
        <family val="2"/>
      </rPr>
      <t xml:space="preserve">  Se disminuye en 2 con respecto al anterior</t>
    </r>
  </si>
  <si>
    <r>
      <rPr>
        <b/>
        <sz val="10"/>
        <rFont val="Verdana"/>
        <family val="2"/>
      </rPr>
      <t>Marzo:</t>
    </r>
    <r>
      <rPr>
        <sz val="10"/>
        <rFont val="Verdana"/>
        <family val="2"/>
      </rPr>
      <t xml:space="preserve">  Corresponde a la mitad del triple de la suma de las cantidades de enero y febrero</t>
    </r>
  </si>
  <si>
    <r>
      <rPr>
        <b/>
        <sz val="10"/>
        <rFont val="Verdana"/>
        <family val="2"/>
      </rPr>
      <t>Código:</t>
    </r>
    <r>
      <rPr>
        <sz val="10"/>
        <rFont val="Verdana"/>
        <family val="2"/>
      </rPr>
      <t xml:space="preserve"> Crear el formato para que sea dos numeros y dos letras AA (por ejemplo AA-33 AA-22)</t>
    </r>
  </si>
  <si>
    <t>CALCULOS</t>
  </si>
  <si>
    <t>VALOR 1</t>
  </si>
  <si>
    <t>VALOR 2</t>
  </si>
  <si>
    <t>VALOR 3</t>
  </si>
  <si>
    <t>VALOR 4</t>
  </si>
  <si>
    <t>SUMAR VALOR 1 + VALOR 3</t>
  </si>
  <si>
    <t>RESTAR VALOR 3 - VALOR 1</t>
  </si>
  <si>
    <t>HALLAR EL DOBLE DEL VALOR 4</t>
  </si>
  <si>
    <t>HALLAR LA TERCERA PARTE DEL VALOR 3</t>
  </si>
  <si>
    <t>LA MITAD DE LA SUMA DEL VALOR 3 + VALOR 4</t>
  </si>
  <si>
    <t>LA TERCERA PARTE DEL VALOR 2 MAS LA MITAD DEL VALOR 4</t>
  </si>
  <si>
    <t>EJERCICIOS DE PORCENTAJES</t>
  </si>
  <si>
    <t>VALOR VENTAS</t>
  </si>
  <si>
    <t>Equivale al 16% del valor de la venta</t>
  </si>
  <si>
    <t>Equivale al 16% de la resta del valor de la venta menos el descuento</t>
  </si>
  <si>
    <t>VALOR CON DESCUENTO INCLUIDO</t>
  </si>
  <si>
    <t>VALOR CON IVA INCLUIDO</t>
  </si>
  <si>
    <t>Nombre Completo</t>
  </si>
  <si>
    <t>Concatenar</t>
  </si>
  <si>
    <t>Hallar el total teniendo en cuenta que los descuentos se le resta al valor ventas</t>
  </si>
  <si>
    <t>El descuento equivale al 12% del valor de la venta</t>
  </si>
  <si>
    <t>Hallar el total teniendo en cuenta que El IVA se suma al valor ventas</t>
  </si>
  <si>
    <t>El descuento equivale al 8% del valor de la venta</t>
  </si>
  <si>
    <t>Hallarel total:  valor venta -descuento + IVA</t>
  </si>
  <si>
    <t>Es un decremento y equivale al 10% del valor de la venta</t>
  </si>
  <si>
    <t>Es un incremento y equivale al 16%  del valor ventas</t>
  </si>
  <si>
    <t>EMPRESA DE CONFECCIONES TICO</t>
  </si>
  <si>
    <t>Código Empleado</t>
  </si>
  <si>
    <t>Nombre Empleado</t>
  </si>
  <si>
    <t>VENTAS SEMESTRE 2-2010</t>
  </si>
  <si>
    <t>Total ventas semestre</t>
  </si>
  <si>
    <t>Enero</t>
  </si>
  <si>
    <t>Febrero</t>
  </si>
  <si>
    <t>Marzo</t>
  </si>
  <si>
    <t>Abril</t>
  </si>
  <si>
    <t>Mayo</t>
  </si>
  <si>
    <t>Junio</t>
  </si>
  <si>
    <t>Fernando Quiceno</t>
  </si>
  <si>
    <t>Fórmula acá</t>
  </si>
  <si>
    <t>Ana Maria Vanegas</t>
  </si>
  <si>
    <t>Augusto López</t>
  </si>
  <si>
    <t>Camilo Montoya</t>
  </si>
  <si>
    <t>Angela Agudelo</t>
  </si>
  <si>
    <t>Jerónimo Becerra</t>
  </si>
  <si>
    <t>Jorge Gómez</t>
  </si>
  <si>
    <t>Sophia Idarraga</t>
  </si>
  <si>
    <t>Realice las formulas de las celdas sombreadas - Sólo digite los valores que aparecen</t>
  </si>
  <si>
    <r>
      <t xml:space="preserve"> -Guarde el archivo con el nombre de </t>
    </r>
    <r>
      <rPr>
        <b/>
        <sz val="11"/>
        <color theme="1"/>
        <rFont val="Calibri"/>
        <family val="2"/>
        <scheme val="minor"/>
      </rPr>
      <t>Taller fórmulas</t>
    </r>
  </si>
  <si>
    <t xml:space="preserve"> -Para la venta de Ana María Vanegas de Enero tenga en cuenta que es el triple de la venta de Enero de Fernando Quiceno</t>
  </si>
  <si>
    <t xml:space="preserve"> -Para la venta de Angela Agudelo en Enero tenga en cuenta que es la mitad de la suma de las ventas de Augusto López de enero más  </t>
  </si>
  <si>
    <t xml:space="preserve">    la venta de Camilo Montoya de enero.</t>
  </si>
  <si>
    <t xml:space="preserve"> -Para la venta de Sophia Idárraga tenga en cuenta que es la diferencia entre el doble de la venta de Jerónimo Becerra en enero y</t>
  </si>
  <si>
    <t xml:space="preserve">   la tercera parte de la venta de Camilo Montoya de enero.</t>
  </si>
  <si>
    <t xml:space="preserve"> -Las ventas de febrero para todos los empleados fueron el triple de  su venta de enero.</t>
  </si>
  <si>
    <t xml:space="preserve"> -Las ventas de Jerónimo Becerra en Marzo fueron la tercera parte de la suma de la venta de Fernando Quiceno en marzo más la venta </t>
  </si>
  <si>
    <t xml:space="preserve">   de Augusto López en marzo menos la venta de Sofía Idárraga en marzo. </t>
  </si>
  <si>
    <t xml:space="preserve"> -Las ventas de abril de todos los empleados se incrementaron un 20% con respecto a su venta de marzo</t>
  </si>
  <si>
    <t xml:space="preserve"> -Las ventas de mayo de todos los empleados se decrementaron en un 10% con respecto a su venta de abril</t>
  </si>
  <si>
    <t xml:space="preserve"> -Las ventas de junio de todos los empleados se incrementaron un 15% con respecto a la suma de su venta de enero más </t>
  </si>
  <si>
    <t xml:space="preserve">   su venta de febrero.</t>
  </si>
  <si>
    <t xml:space="preserve"> -Configure la página en tamaño carta,  márgenes de 2 cms a cada lado y que se imprima en una sola hoja.</t>
  </si>
  <si>
    <t xml:space="preserve"> -Inserte un encabezado en la parte superior central con el nombre de la empresa y en la parte superior derecha inserte una imagen.</t>
  </si>
  <si>
    <t xml:space="preserve"> -Inserte un pie de página en la parte inferior derecha con su nombre completo.</t>
  </si>
  <si>
    <t>PLANILLA DE VENTAS - SEMESTRE I-2019 GRUPO GESTIÓN DEL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</si>
</sst>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_ ;_ * \-#,##0_ ;_ * &quot;-&quot;??_ ;_ @_ "/>
    <numFmt numFmtId="165" formatCode="0.0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[$$-240A]\ #,##0.00"/>
    <numFmt numFmtId="169" formatCode="_ [$€-2]\ * #.##0.00_ ;_ [$€-2]\ * \-#.##0.00_ ;_ [$€-2]\ * &quot;-&quot;??_ "/>
    <numFmt numFmtId="170" formatCode="[$-240A]d&quot; de &quot;mmmm&quot; de &quot;yyyy;@"/>
    <numFmt numFmtId="171" formatCode="_ &quot;$&quot;\ * #,##0_ ;_ &quot;$&quot;\ * \-#,##0_ ;_ &quot;$&quot;\ * &quot;-&quot;??_ ;_ @_ "/>
    <numFmt numFmtId="172" formatCode="_(* #,##0_);_(* \(#,##0\);_(* &quot;-&quot;??_);_(@_)"/>
    <numFmt numFmtId="173" formatCode="_(&quot;$&quot;\ * #,##0_);_(&quot;$&quot;\ * \(#,##0\);_(&quot;$&quot;\ * &quot;-&quot;??_);_(@_)"/>
    <numFmt numFmtId="174" formatCode="_-* #,##0.00\ _€_-;\-* #,##0.00\ _€_-;_-* &quot;-&quot;??\ _€_-;_-@_-"/>
    <numFmt numFmtId="175" formatCode="_-* #,##0\ _€_-;\-* #,##0\ _€_-;_-* &quot;-&quot;??\ _€_-;_-@_-"/>
    <numFmt numFmtId="176" formatCode="&quot;AB&quot;\ \-\ ###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9"/>
      <name val="Verdana"/>
      <family val="2"/>
    </font>
    <font>
      <b/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Verdana"/>
      <family val="2"/>
    </font>
    <font>
      <sz val="8"/>
      <name val="Verdana"/>
      <family val="2"/>
    </font>
    <font>
      <sz val="12"/>
      <color indexed="18"/>
      <name val="Arial Black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Verdana"/>
      <family val="2"/>
    </font>
    <font>
      <b/>
      <sz val="9"/>
      <color theme="0"/>
      <name val="Verdana"/>
      <family val="2"/>
    </font>
    <font>
      <sz val="10"/>
      <color theme="0"/>
      <name val="Verdana"/>
      <family val="2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8" fillId="0" borderId="0"/>
    <xf numFmtId="168" fontId="18" fillId="0" borderId="1"/>
    <xf numFmtId="169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19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4" fillId="0" borderId="0"/>
    <xf numFmtId="44" fontId="10" fillId="0" borderId="0" applyFont="0" applyFill="0" applyBorder="0" applyAlignment="0" applyProtection="0"/>
    <xf numFmtId="0" fontId="2" fillId="0" borderId="0"/>
  </cellStyleXfs>
  <cellXfs count="131">
    <xf numFmtId="0" fontId="0" fillId="0" borderId="0" xfId="0"/>
    <xf numFmtId="0" fontId="8" fillId="0" borderId="0" xfId="3"/>
    <xf numFmtId="0" fontId="8" fillId="0" borderId="4" xfId="3" applyBorder="1"/>
    <xf numFmtId="0" fontId="8" fillId="0" borderId="1" xfId="3" applyBorder="1"/>
    <xf numFmtId="0" fontId="8" fillId="0" borderId="1" xfId="3" applyBorder="1" applyAlignment="1">
      <alignment horizontal="center"/>
    </xf>
    <xf numFmtId="0" fontId="8" fillId="0" borderId="0" xfId="3" applyBorder="1"/>
    <xf numFmtId="0" fontId="8" fillId="0" borderId="0" xfId="3" applyFill="1" applyBorder="1"/>
    <xf numFmtId="0" fontId="9" fillId="0" borderId="0" xfId="3" applyFont="1" applyBorder="1" applyAlignment="1">
      <alignment horizontal="left"/>
    </xf>
    <xf numFmtId="0" fontId="8" fillId="0" borderId="0" xfId="3" applyBorder="1" applyAlignment="1">
      <alignment horizontal="left"/>
    </xf>
    <xf numFmtId="165" fontId="8" fillId="0" borderId="1" xfId="3" applyNumberFormat="1" applyBorder="1" applyAlignment="1">
      <alignment horizont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0" fillId="0" borderId="1" xfId="0" applyBorder="1"/>
    <xf numFmtId="14" fontId="13" fillId="0" borderId="1" xfId="0" applyNumberFormat="1" applyFont="1" applyBorder="1"/>
    <xf numFmtId="166" fontId="13" fillId="0" borderId="1" xfId="2" applyFont="1" applyBorder="1"/>
    <xf numFmtId="0" fontId="13" fillId="0" borderId="1" xfId="0" applyFont="1" applyBorder="1"/>
    <xf numFmtId="164" fontId="13" fillId="0" borderId="1" xfId="1" applyNumberFormat="1" applyFont="1" applyBorder="1"/>
    <xf numFmtId="1" fontId="13" fillId="0" borderId="1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166" fontId="0" fillId="0" borderId="0" xfId="2" applyFont="1" applyBorder="1"/>
    <xf numFmtId="164" fontId="0" fillId="0" borderId="0" xfId="1" applyNumberFormat="1" applyFont="1" applyBorder="1"/>
    <xf numFmtId="1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3" fillId="0" borderId="1" xfId="3" applyFont="1" applyBorder="1"/>
    <xf numFmtId="0" fontId="13" fillId="0" borderId="0" xfId="3" applyFont="1"/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170" fontId="12" fillId="0" borderId="0" xfId="0" applyNumberFormat="1" applyFont="1" applyAlignment="1">
      <alignment horizontal="right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9" fillId="0" borderId="1" xfId="0" applyFont="1" applyBorder="1"/>
    <xf numFmtId="0" fontId="13" fillId="0" borderId="1" xfId="3" applyFont="1" applyBorder="1" applyAlignment="1"/>
    <xf numFmtId="0" fontId="9" fillId="0" borderId="0" xfId="3" applyFont="1" applyAlignment="1">
      <alignment horizontal="right"/>
    </xf>
    <xf numFmtId="164" fontId="0" fillId="0" borderId="1" xfId="1" applyNumberFormat="1" applyFont="1" applyBorder="1"/>
    <xf numFmtId="171" fontId="0" fillId="0" borderId="1" xfId="2" applyNumberFormat="1" applyFont="1" applyBorder="1"/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165" fontId="8" fillId="0" borderId="1" xfId="3" applyNumberFormat="1" applyBorder="1"/>
    <xf numFmtId="0" fontId="11" fillId="3" borderId="1" xfId="3" applyFont="1" applyFill="1" applyBorder="1" applyAlignment="1">
      <alignment horizontal="center" vertical="center" wrapText="1"/>
    </xf>
    <xf numFmtId="0" fontId="11" fillId="4" borderId="1" xfId="3" applyFont="1" applyFill="1" applyBorder="1" applyAlignment="1">
      <alignment horizontal="center" vertical="center" wrapText="1"/>
    </xf>
    <xf numFmtId="0" fontId="9" fillId="0" borderId="0" xfId="0" applyFont="1"/>
    <xf numFmtId="0" fontId="19" fillId="0" borderId="0" xfId="11"/>
    <xf numFmtId="0" fontId="19" fillId="0" borderId="1" xfId="11" applyBorder="1" applyAlignment="1">
      <alignment horizontal="center"/>
    </xf>
    <xf numFmtId="0" fontId="21" fillId="7" borderId="5" xfId="11" applyFont="1" applyFill="1" applyBorder="1" applyAlignment="1">
      <alignment horizontal="center" vertical="center"/>
    </xf>
    <xf numFmtId="0" fontId="21" fillId="7" borderId="7" xfId="11" applyFont="1" applyFill="1" applyBorder="1" applyAlignment="1">
      <alignment horizontal="center" vertical="center"/>
    </xf>
    <xf numFmtId="172" fontId="0" fillId="0" borderId="1" xfId="12" applyNumberFormat="1" applyFont="1" applyBorder="1" applyAlignment="1">
      <alignment horizontal="center"/>
    </xf>
    <xf numFmtId="0" fontId="21" fillId="7" borderId="5" xfId="11" applyFont="1" applyFill="1" applyBorder="1" applyAlignment="1">
      <alignment horizontal="center" vertical="center" wrapText="1"/>
    </xf>
    <xf numFmtId="173" fontId="0" fillId="0" borderId="1" xfId="13" applyNumberFormat="1" applyFont="1" applyBorder="1" applyAlignment="1">
      <alignment horizontal="center"/>
    </xf>
    <xf numFmtId="0" fontId="5" fillId="0" borderId="0" xfId="14"/>
    <xf numFmtId="0" fontId="5" fillId="0" borderId="1" xfId="14" applyBorder="1"/>
    <xf numFmtId="0" fontId="5" fillId="0" borderId="1" xfId="14" applyBorder="1" applyAlignment="1">
      <alignment horizontal="center"/>
    </xf>
    <xf numFmtId="0" fontId="27" fillId="9" borderId="1" xfId="14" applyFont="1" applyFill="1" applyBorder="1" applyAlignment="1">
      <alignment horizontal="center" vertical="center"/>
    </xf>
    <xf numFmtId="0" fontId="25" fillId="7" borderId="6" xfId="14" applyFont="1" applyFill="1" applyBorder="1" applyAlignment="1">
      <alignment horizontal="center" vertical="center" wrapText="1"/>
    </xf>
    <xf numFmtId="0" fontId="25" fillId="10" borderId="6" xfId="14" applyFont="1" applyFill="1" applyBorder="1" applyAlignment="1">
      <alignment horizontal="center" vertical="center" wrapText="1"/>
    </xf>
    <xf numFmtId="0" fontId="25" fillId="11" borderId="1" xfId="14" applyFont="1" applyFill="1" applyBorder="1" applyAlignment="1">
      <alignment horizontal="center" vertical="center"/>
    </xf>
    <xf numFmtId="0" fontId="25" fillId="11" borderId="1" xfId="14" applyFont="1" applyFill="1" applyBorder="1" applyAlignment="1">
      <alignment horizontal="center" vertical="center" wrapText="1"/>
    </xf>
    <xf numFmtId="175" fontId="0" fillId="0" borderId="1" xfId="16" applyNumberFormat="1" applyFont="1" applyBorder="1"/>
    <xf numFmtId="175" fontId="0" fillId="0" borderId="0" xfId="16" applyNumberFormat="1" applyFont="1"/>
    <xf numFmtId="0" fontId="12" fillId="0" borderId="0" xfId="0" applyFont="1" applyBorder="1" applyAlignment="1">
      <alignment horizontal="center"/>
    </xf>
    <xf numFmtId="0" fontId="2" fillId="0" borderId="0" xfId="19"/>
    <xf numFmtId="176" fontId="30" fillId="0" borderId="0" xfId="19" applyNumberFormat="1" applyFont="1" applyBorder="1" applyAlignment="1">
      <alignment horizontal="center"/>
    </xf>
    <xf numFmtId="0" fontId="30" fillId="0" borderId="0" xfId="19" applyFont="1" applyFill="1" applyBorder="1" applyAlignment="1">
      <alignment horizontal="center" vertical="center"/>
    </xf>
    <xf numFmtId="176" fontId="2" fillId="0" borderId="0" xfId="19" applyNumberFormat="1"/>
    <xf numFmtId="0" fontId="31" fillId="0" borderId="0" xfId="19" applyFont="1"/>
    <xf numFmtId="0" fontId="26" fillId="0" borderId="1" xfId="19" applyFont="1" applyBorder="1" applyAlignment="1">
      <alignment horizontal="center" vertical="center"/>
    </xf>
    <xf numFmtId="176" fontId="31" fillId="0" borderId="1" xfId="19" applyNumberFormat="1" applyFont="1" applyBorder="1" applyAlignment="1">
      <alignment horizontal="center" vertical="center"/>
    </xf>
    <xf numFmtId="0" fontId="31" fillId="0" borderId="1" xfId="19" applyFont="1" applyBorder="1" applyAlignment="1">
      <alignment vertical="center"/>
    </xf>
    <xf numFmtId="0" fontId="31" fillId="0" borderId="1" xfId="19" applyFont="1" applyBorder="1" applyAlignment="1">
      <alignment horizontal="center" vertical="center"/>
    </xf>
    <xf numFmtId="0" fontId="31" fillId="14" borderId="1" xfId="19" applyFont="1" applyFill="1" applyBorder="1" applyAlignment="1">
      <alignment horizontal="center" vertical="center"/>
    </xf>
    <xf numFmtId="0" fontId="1" fillId="0" borderId="2" xfId="14" applyFont="1" applyBorder="1"/>
    <xf numFmtId="1" fontId="5" fillId="0" borderId="1" xfId="14" applyNumberFormat="1" applyBorder="1"/>
    <xf numFmtId="3" fontId="5" fillId="0" borderId="1" xfId="14" applyNumberFormat="1" applyBorder="1"/>
    <xf numFmtId="172" fontId="10" fillId="0" borderId="1" xfId="11" applyNumberFormat="1" applyFont="1" applyBorder="1" applyAlignment="1">
      <alignment horizontal="center"/>
    </xf>
    <xf numFmtId="1" fontId="10" fillId="0" borderId="1" xfId="11" applyNumberFormat="1" applyFont="1" applyBorder="1" applyAlignment="1">
      <alignment horizontal="center"/>
    </xf>
    <xf numFmtId="172" fontId="19" fillId="0" borderId="1" xfId="11" applyNumberFormat="1" applyBorder="1"/>
    <xf numFmtId="3" fontId="19" fillId="0" borderId="1" xfId="11" applyNumberFormat="1" applyBorder="1"/>
    <xf numFmtId="173" fontId="19" fillId="0" borderId="1" xfId="11" applyNumberFormat="1" applyBorder="1" applyAlignment="1">
      <alignment horizontal="center"/>
    </xf>
    <xf numFmtId="173" fontId="19" fillId="0" borderId="1" xfId="11" applyNumberFormat="1" applyBorder="1"/>
    <xf numFmtId="171" fontId="8" fillId="0" borderId="1" xfId="3" applyNumberFormat="1" applyBorder="1"/>
    <xf numFmtId="1" fontId="8" fillId="0" borderId="1" xfId="3" applyNumberFormat="1" applyBorder="1"/>
    <xf numFmtId="0" fontId="30" fillId="0" borderId="9" xfId="19" applyFont="1" applyBorder="1" applyAlignment="1">
      <alignment horizontal="center"/>
    </xf>
    <xf numFmtId="0" fontId="29" fillId="0" borderId="1" xfId="19" applyFont="1" applyBorder="1" applyAlignment="1">
      <alignment horizontal="center"/>
    </xf>
    <xf numFmtId="0" fontId="26" fillId="0" borderId="1" xfId="19" applyFont="1" applyBorder="1" applyAlignment="1">
      <alignment horizontal="center" vertical="center" wrapText="1"/>
    </xf>
    <xf numFmtId="0" fontId="26" fillId="0" borderId="1" xfId="19" applyFont="1" applyBorder="1" applyAlignment="1">
      <alignment horizontal="center" vertical="center"/>
    </xf>
    <xf numFmtId="0" fontId="3" fillId="13" borderId="0" xfId="14" applyFont="1" applyFill="1" applyAlignment="1">
      <alignment horizontal="center" vertical="center" wrapText="1"/>
    </xf>
    <xf numFmtId="0" fontId="5" fillId="13" borderId="0" xfId="14" applyFill="1" applyAlignment="1">
      <alignment horizontal="center" vertical="center" wrapText="1"/>
    </xf>
    <xf numFmtId="0" fontId="26" fillId="8" borderId="15" xfId="14" applyFont="1" applyFill="1" applyBorder="1" applyAlignment="1">
      <alignment horizontal="center"/>
    </xf>
    <xf numFmtId="0" fontId="26" fillId="8" borderId="16" xfId="14" applyFont="1" applyFill="1" applyBorder="1" applyAlignment="1">
      <alignment horizontal="center"/>
    </xf>
    <xf numFmtId="0" fontId="26" fillId="8" borderId="17" xfId="14" applyFont="1" applyFill="1" applyBorder="1" applyAlignment="1">
      <alignment horizontal="center"/>
    </xf>
    <xf numFmtId="0" fontId="28" fillId="11" borderId="0" xfId="14" applyFont="1" applyFill="1" applyAlignment="1">
      <alignment horizontal="center" vertical="center"/>
    </xf>
    <xf numFmtId="0" fontId="3" fillId="12" borderId="0" xfId="14" applyFont="1" applyFill="1" applyAlignment="1">
      <alignment horizontal="center" vertical="center" wrapText="1"/>
    </xf>
    <xf numFmtId="0" fontId="5" fillId="12" borderId="0" xfId="14" applyFill="1" applyAlignment="1">
      <alignment horizontal="center" vertical="center" wrapText="1"/>
    </xf>
    <xf numFmtId="0" fontId="9" fillId="3" borderId="2" xfId="3" applyFont="1" applyFill="1" applyBorder="1" applyAlignment="1">
      <alignment horizontal="right"/>
    </xf>
    <xf numFmtId="0" fontId="9" fillId="3" borderId="3" xfId="3" applyFont="1" applyFill="1" applyBorder="1" applyAlignment="1">
      <alignment horizontal="right"/>
    </xf>
    <xf numFmtId="0" fontId="9" fillId="3" borderId="4" xfId="3" applyFont="1" applyFill="1" applyBorder="1" applyAlignment="1">
      <alignment horizontal="right"/>
    </xf>
    <xf numFmtId="0" fontId="9" fillId="3" borderId="8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10" xfId="3" applyFont="1" applyFill="1" applyBorder="1" applyAlignment="1">
      <alignment horizontal="center" vertical="center"/>
    </xf>
    <xf numFmtId="0" fontId="9" fillId="3" borderId="11" xfId="3" applyFont="1" applyFill="1" applyBorder="1" applyAlignment="1">
      <alignment horizontal="center" vertical="center"/>
    </xf>
    <xf numFmtId="0" fontId="9" fillId="3" borderId="12" xfId="3" applyFont="1" applyFill="1" applyBorder="1" applyAlignment="1">
      <alignment horizontal="center" vertical="center"/>
    </xf>
    <xf numFmtId="0" fontId="9" fillId="3" borderId="13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left"/>
    </xf>
    <xf numFmtId="0" fontId="9" fillId="4" borderId="0" xfId="3" applyFont="1" applyFill="1" applyBorder="1" applyAlignment="1">
      <alignment horizontal="left"/>
    </xf>
    <xf numFmtId="0" fontId="9" fillId="4" borderId="1" xfId="3" applyFont="1" applyFill="1" applyBorder="1" applyAlignment="1">
      <alignment horizontal="center"/>
    </xf>
    <xf numFmtId="0" fontId="24" fillId="5" borderId="12" xfId="3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</cellXfs>
  <cellStyles count="20">
    <cellStyle name="CESDE" xfId="4"/>
    <cellStyle name="Euro" xfId="5"/>
    <cellStyle name="Millares" xfId="1" builtinId="3"/>
    <cellStyle name="Millares 2" xfId="7"/>
    <cellStyle name="Millares 3" xfId="12"/>
    <cellStyle name="Millares 4" xfId="16"/>
    <cellStyle name="Moneda" xfId="2" builtinId="4"/>
    <cellStyle name="Moneda 2" xfId="8"/>
    <cellStyle name="Moneda 3" xfId="9"/>
    <cellStyle name="Moneda 4" xfId="13"/>
    <cellStyle name="Moneda 5" xfId="15"/>
    <cellStyle name="Moneda 5 2" xfId="18"/>
    <cellStyle name="Normal" xfId="0" builtinId="0"/>
    <cellStyle name="Normal 2" xfId="6"/>
    <cellStyle name="Normal 2 2" xfId="11"/>
    <cellStyle name="Normal 3" xfId="14"/>
    <cellStyle name="Normal 3 2" xfId="17"/>
    <cellStyle name="Normal 4" xfId="19"/>
    <cellStyle name="Normal_Talleres nuevos" xfId="3"/>
    <cellStyle name="Porcentual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11</xdr:row>
      <xdr:rowOff>1</xdr:rowOff>
    </xdr:from>
    <xdr:to>
      <xdr:col>1</xdr:col>
      <xdr:colOff>581025</xdr:colOff>
      <xdr:row>16</xdr:row>
      <xdr:rowOff>9526</xdr:rowOff>
    </xdr:to>
    <xdr:sp macro="" textlink="">
      <xdr:nvSpPr>
        <xdr:cNvPr id="9" name="8 Rectángulo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47625" y="7467601"/>
          <a:ext cx="1628775" cy="819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es-CO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valor unitario se incrementa en 15% con respecto al valor unitario anterior.</a:t>
          </a:r>
          <a:endParaRPr lang="es-CO" sz="1100"/>
        </a:p>
      </xdr:txBody>
    </xdr:sp>
    <xdr:clientData/>
  </xdr:twoCellAnchor>
  <xdr:twoCellAnchor>
    <xdr:from>
      <xdr:col>1</xdr:col>
      <xdr:colOff>752475</xdr:colOff>
      <xdr:row>10</xdr:row>
      <xdr:rowOff>123825</xdr:rowOff>
    </xdr:from>
    <xdr:to>
      <xdr:col>3</xdr:col>
      <xdr:colOff>457200</xdr:colOff>
      <xdr:row>17</xdr:row>
      <xdr:rowOff>28575</xdr:rowOff>
    </xdr:to>
    <xdr:sp macro="" textlink="">
      <xdr:nvSpPr>
        <xdr:cNvPr id="10" name="9 Rectángulo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1847850" y="1685925"/>
          <a:ext cx="1809750" cy="10382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Crear</a:t>
          </a:r>
          <a:r>
            <a:rPr lang="es-CO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fórmula para las cantidades, sabiendo que se decrementan en 2 con respecto a la cantidad anterior</a:t>
          </a:r>
          <a:endParaRPr lang="es-CO" sz="1100"/>
        </a:p>
      </xdr:txBody>
    </xdr:sp>
    <xdr:clientData/>
  </xdr:twoCellAnchor>
  <xdr:twoCellAnchor>
    <xdr:from>
      <xdr:col>3</xdr:col>
      <xdr:colOff>723900</xdr:colOff>
      <xdr:row>11</xdr:row>
      <xdr:rowOff>1</xdr:rowOff>
    </xdr:from>
    <xdr:to>
      <xdr:col>6</xdr:col>
      <xdr:colOff>47625</xdr:colOff>
      <xdr:row>15</xdr:row>
      <xdr:rowOff>133351</xdr:rowOff>
    </xdr:to>
    <xdr:sp macro="" textlink="">
      <xdr:nvSpPr>
        <xdr:cNvPr id="11" name="10 Rectángulo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3924300" y="1724026"/>
          <a:ext cx="1695450" cy="7810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Hallar el subtotal que depende del valor unitario</a:t>
          </a:r>
          <a:r>
            <a:rPr lang="es-CO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y de las cantidades </a:t>
          </a:r>
          <a:endParaRPr lang="es-CO" sz="1100"/>
        </a:p>
      </xdr:txBody>
    </xdr:sp>
    <xdr:clientData/>
  </xdr:twoCellAnchor>
  <xdr:twoCellAnchor>
    <xdr:from>
      <xdr:col>3</xdr:col>
      <xdr:colOff>752475</xdr:colOff>
      <xdr:row>16</xdr:row>
      <xdr:rowOff>66676</xdr:rowOff>
    </xdr:from>
    <xdr:to>
      <xdr:col>6</xdr:col>
      <xdr:colOff>76200</xdr:colOff>
      <xdr:row>20</xdr:row>
      <xdr:rowOff>47625</xdr:rowOff>
    </xdr:to>
    <xdr:sp macro="" textlink="">
      <xdr:nvSpPr>
        <xdr:cNvPr id="12" name="11 Rectángulo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3952875" y="2600326"/>
          <a:ext cx="1695450" cy="6286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Hallar el  descuento que equivale al 8% del subtotal</a:t>
          </a:r>
          <a:endParaRPr lang="es-CO" sz="1100"/>
        </a:p>
      </xdr:txBody>
    </xdr:sp>
    <xdr:clientData/>
  </xdr:twoCellAnchor>
  <xdr:twoCellAnchor>
    <xdr:from>
      <xdr:col>6</xdr:col>
      <xdr:colOff>457200</xdr:colOff>
      <xdr:row>11</xdr:row>
      <xdr:rowOff>1</xdr:rowOff>
    </xdr:from>
    <xdr:to>
      <xdr:col>8</xdr:col>
      <xdr:colOff>628650</xdr:colOff>
      <xdr:row>15</xdr:row>
      <xdr:rowOff>152400</xdr:rowOff>
    </xdr:to>
    <xdr:sp macro="" textlink="">
      <xdr:nvSpPr>
        <xdr:cNvPr id="13" name="12 Rectángulo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6029325" y="7467601"/>
          <a:ext cx="1695450" cy="8000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Hallar el  IVA que equivale al 16% de la diferencia</a:t>
          </a:r>
          <a:r>
            <a:rPr lang="es-CO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entre el subtotal y el descuento</a:t>
          </a:r>
          <a:endParaRPr lang="es-CO" sz="1100"/>
        </a:p>
      </xdr:txBody>
    </xdr:sp>
    <xdr:clientData/>
  </xdr:twoCellAnchor>
  <xdr:twoCellAnchor>
    <xdr:from>
      <xdr:col>6</xdr:col>
      <xdr:colOff>447675</xdr:colOff>
      <xdr:row>16</xdr:row>
      <xdr:rowOff>142875</xdr:rowOff>
    </xdr:from>
    <xdr:to>
      <xdr:col>8</xdr:col>
      <xdr:colOff>552450</xdr:colOff>
      <xdr:row>18</xdr:row>
      <xdr:rowOff>152400</xdr:rowOff>
    </xdr:to>
    <xdr:sp macro="" textlink="">
      <xdr:nvSpPr>
        <xdr:cNvPr id="14" name="13 Rectángulo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>
        <a:xfrm>
          <a:off x="6019800" y="8420100"/>
          <a:ext cx="1628775" cy="333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Calcular</a:t>
          </a:r>
          <a:r>
            <a:rPr lang="es-CO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el  Total</a:t>
          </a:r>
          <a:endParaRPr lang="es-CO" sz="1100"/>
        </a:p>
      </xdr:txBody>
    </xdr:sp>
    <xdr:clientData/>
  </xdr:twoCellAnchor>
  <xdr:twoCellAnchor>
    <xdr:from>
      <xdr:col>2</xdr:col>
      <xdr:colOff>323850</xdr:colOff>
      <xdr:row>28</xdr:row>
      <xdr:rowOff>9526</xdr:rowOff>
    </xdr:from>
    <xdr:to>
      <xdr:col>4</xdr:col>
      <xdr:colOff>523875</xdr:colOff>
      <xdr:row>33</xdr:row>
      <xdr:rowOff>104775</xdr:rowOff>
    </xdr:to>
    <xdr:sp macro="" textlink="">
      <xdr:nvSpPr>
        <xdr:cNvPr id="15" name="14 Rectángulo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>
          <a:off x="2581275" y="4810126"/>
          <a:ext cx="1990725" cy="9048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hallar</a:t>
          </a:r>
          <a:r>
            <a:rPr lang="es-CO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el total con descuento incluido sabiendo que equivale al 12% del Valor neto (fòrmula de decremento)</a:t>
          </a:r>
          <a:endParaRPr lang="es-CO" sz="1100"/>
        </a:p>
      </xdr:txBody>
    </xdr:sp>
    <xdr:clientData/>
  </xdr:twoCellAnchor>
  <xdr:twoCellAnchor>
    <xdr:from>
      <xdr:col>2</xdr:col>
      <xdr:colOff>314325</xdr:colOff>
      <xdr:row>22</xdr:row>
      <xdr:rowOff>209550</xdr:rowOff>
    </xdr:from>
    <xdr:to>
      <xdr:col>4</xdr:col>
      <xdr:colOff>514350</xdr:colOff>
      <xdr:row>26</xdr:row>
      <xdr:rowOff>114301</xdr:rowOff>
    </xdr:to>
    <xdr:sp macro="" textlink="">
      <xdr:nvSpPr>
        <xdr:cNvPr id="16" name="15 Rectángulo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>
          <a:off x="2571750" y="9458325"/>
          <a:ext cx="1990725" cy="8763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Crear</a:t>
          </a:r>
          <a:r>
            <a:rPr lang="es-CO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fórmulas para el valor neto sabiendo que se incrementan en un 5%  con respecto al valor neto anterior</a:t>
          </a:r>
          <a:endParaRPr lang="es-CO" sz="1100"/>
        </a:p>
      </xdr:txBody>
    </xdr:sp>
    <xdr:clientData/>
  </xdr:twoCellAnchor>
  <xdr:twoCellAnchor>
    <xdr:from>
      <xdr:col>2</xdr:col>
      <xdr:colOff>323850</xdr:colOff>
      <xdr:row>40</xdr:row>
      <xdr:rowOff>142876</xdr:rowOff>
    </xdr:from>
    <xdr:to>
      <xdr:col>4</xdr:col>
      <xdr:colOff>523875</xdr:colOff>
      <xdr:row>46</xdr:row>
      <xdr:rowOff>76200</xdr:rowOff>
    </xdr:to>
    <xdr:sp macro="" textlink="">
      <xdr:nvSpPr>
        <xdr:cNvPr id="17" name="16 Rectángulo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>
          <a:off x="2581275" y="7048501"/>
          <a:ext cx="1990725" cy="9048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hallar</a:t>
          </a:r>
          <a:r>
            <a:rPr lang="es-CO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el total con IVA incluido sabiendo que equivale al 16% del Valor neto (fòrmula de incremento)</a:t>
          </a:r>
          <a:endParaRPr lang="es-CO" sz="1100"/>
        </a:p>
      </xdr:txBody>
    </xdr:sp>
    <xdr:clientData/>
  </xdr:twoCellAnchor>
  <xdr:twoCellAnchor>
    <xdr:from>
      <xdr:col>2</xdr:col>
      <xdr:colOff>314325</xdr:colOff>
      <xdr:row>35</xdr:row>
      <xdr:rowOff>19050</xdr:rowOff>
    </xdr:from>
    <xdr:to>
      <xdr:col>4</xdr:col>
      <xdr:colOff>514350</xdr:colOff>
      <xdr:row>39</xdr:row>
      <xdr:rowOff>152400</xdr:rowOff>
    </xdr:to>
    <xdr:sp macro="" textlink="">
      <xdr:nvSpPr>
        <xdr:cNvPr id="18" name="17 Rectángulo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/>
      </xdr:nvSpPr>
      <xdr:spPr>
        <a:xfrm>
          <a:off x="2571750" y="5953125"/>
          <a:ext cx="1990725" cy="942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Crear</a:t>
          </a:r>
          <a:r>
            <a:rPr lang="es-CO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fórmulas para el valor neto sabiendo que se decrementan en un 12%  con respecto al valor neto anterior</a:t>
          </a:r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619125</xdr:colOff>
      <xdr:row>11</xdr:row>
      <xdr:rowOff>104775</xdr:rowOff>
    </xdr:from>
    <xdr:to>
      <xdr:col>12</xdr:col>
      <xdr:colOff>352425</xdr:colOff>
      <xdr:row>19</xdr:row>
      <xdr:rowOff>0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667500" y="2390775"/>
          <a:ext cx="2914650" cy="11906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Realice</a:t>
          </a:r>
          <a:r>
            <a:rPr lang="es-CO" sz="1100" baseline="0"/>
            <a:t> este ejericio utilizando las funciones de:</a:t>
          </a:r>
        </a:p>
        <a:p>
          <a:pPr algn="l"/>
          <a:r>
            <a:rPr lang="es-CO" sz="1100" baseline="0"/>
            <a:t>SUMA</a:t>
          </a:r>
        </a:p>
        <a:p>
          <a:pPr algn="l"/>
          <a:r>
            <a:rPr lang="es-CO" sz="1100" baseline="0"/>
            <a:t>PROMEDIO</a:t>
          </a:r>
        </a:p>
        <a:p>
          <a:pPr algn="l"/>
          <a:r>
            <a:rPr lang="es-CO" sz="1100" baseline="0"/>
            <a:t>MAX</a:t>
          </a:r>
        </a:p>
        <a:p>
          <a:pPr algn="l"/>
          <a:r>
            <a:rPr lang="es-CO" sz="1100" baseline="0"/>
            <a:t>MIN</a:t>
          </a:r>
        </a:p>
        <a:p>
          <a:pPr algn="l"/>
          <a:r>
            <a:rPr lang="es-CO" sz="1100" baseline="0"/>
            <a:t>CONTAR NUMEROS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</xdr:colOff>
      <xdr:row>12</xdr:row>
      <xdr:rowOff>142875</xdr:rowOff>
    </xdr:from>
    <xdr:to>
      <xdr:col>10</xdr:col>
      <xdr:colOff>66675</xdr:colOff>
      <xdr:row>20</xdr:row>
      <xdr:rowOff>95250</xdr:rowOff>
    </xdr:to>
    <xdr:grpSp>
      <xdr:nvGrpSpPr>
        <xdr:cNvPr id="4" name="3 Grup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pSpPr/>
      </xdr:nvGrpSpPr>
      <xdr:grpSpPr>
        <a:xfrm>
          <a:off x="6467474" y="2352675"/>
          <a:ext cx="952501" cy="1247775"/>
          <a:chOff x="6057899" y="2743200"/>
          <a:chExt cx="952501" cy="1247775"/>
        </a:xfrm>
      </xdr:grpSpPr>
      <xdr:sp macro="" textlink="">
        <xdr:nvSpPr>
          <xdr:cNvPr id="2" name="1 Flecha arriba">
            <a:extLst>
              <a:ext uri="{FF2B5EF4-FFF2-40B4-BE49-F238E27FC236}">
                <a16:creationId xmlns="" xmlns:a16="http://schemas.microsoft.com/office/drawing/2014/main" id="{00000000-0008-0000-0300-000002000000}"/>
              </a:ext>
            </a:extLst>
          </xdr:cNvPr>
          <xdr:cNvSpPr/>
        </xdr:nvSpPr>
        <xdr:spPr>
          <a:xfrm>
            <a:off x="6343650" y="2743200"/>
            <a:ext cx="381000" cy="390525"/>
          </a:xfrm>
          <a:prstGeom prst="upArrow">
            <a:avLst/>
          </a:prstGeom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3" name="2 CuadroTexto">
            <a:extLst>
              <a:ext uri="{FF2B5EF4-FFF2-40B4-BE49-F238E27FC236}">
                <a16:creationId xmlns="" xmlns:a16="http://schemas.microsoft.com/office/drawing/2014/main" id="{00000000-0008-0000-0300-000003000000}"/>
              </a:ext>
            </a:extLst>
          </xdr:cNvPr>
          <xdr:cNvSpPr txBox="1"/>
        </xdr:nvSpPr>
        <xdr:spPr>
          <a:xfrm>
            <a:off x="6057899" y="3152774"/>
            <a:ext cx="952501" cy="838201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  <a:ln w="28575" cmpd="sng"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Promediar las 4</a:t>
            </a:r>
            <a:r>
              <a:rPr lang="es-CO" sz="1100" baseline="0"/>
              <a:t> notas de cada estudiante</a:t>
            </a:r>
            <a:endParaRPr lang="es-CO" sz="1100"/>
          </a:p>
        </xdr:txBody>
      </xdr:sp>
    </xdr:grpSp>
    <xdr:clientData/>
  </xdr:twoCellAnchor>
  <xdr:twoCellAnchor>
    <xdr:from>
      <xdr:col>9</xdr:col>
      <xdr:colOff>47624</xdr:colOff>
      <xdr:row>34</xdr:row>
      <xdr:rowOff>142875</xdr:rowOff>
    </xdr:from>
    <xdr:to>
      <xdr:col>10</xdr:col>
      <xdr:colOff>66675</xdr:colOff>
      <xdr:row>42</xdr:row>
      <xdr:rowOff>95250</xdr:rowOff>
    </xdr:to>
    <xdr:grpSp>
      <xdr:nvGrpSpPr>
        <xdr:cNvPr id="5" name="4 Grup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pSpPr/>
      </xdr:nvGrpSpPr>
      <xdr:grpSpPr>
        <a:xfrm>
          <a:off x="6467474" y="6181725"/>
          <a:ext cx="952501" cy="1247775"/>
          <a:chOff x="6057899" y="2743200"/>
          <a:chExt cx="952501" cy="1247775"/>
        </a:xfrm>
      </xdr:grpSpPr>
      <xdr:sp macro="" textlink="">
        <xdr:nvSpPr>
          <xdr:cNvPr id="6" name="5 Flecha arriba">
            <a:extLst>
              <a:ext uri="{FF2B5EF4-FFF2-40B4-BE49-F238E27FC236}">
                <a16:creationId xmlns="" xmlns:a16="http://schemas.microsoft.com/office/drawing/2014/main" id="{00000000-0008-0000-0300-000002000000}"/>
              </a:ext>
            </a:extLst>
          </xdr:cNvPr>
          <xdr:cNvSpPr/>
        </xdr:nvSpPr>
        <xdr:spPr>
          <a:xfrm>
            <a:off x="6343650" y="2743200"/>
            <a:ext cx="381000" cy="390525"/>
          </a:xfrm>
          <a:prstGeom prst="upArrow">
            <a:avLst/>
          </a:prstGeom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7" name="6 CuadroTexto">
            <a:extLst>
              <a:ext uri="{FF2B5EF4-FFF2-40B4-BE49-F238E27FC236}">
                <a16:creationId xmlns="" xmlns:a16="http://schemas.microsoft.com/office/drawing/2014/main" id="{00000000-0008-0000-0300-000003000000}"/>
              </a:ext>
            </a:extLst>
          </xdr:cNvPr>
          <xdr:cNvSpPr txBox="1"/>
        </xdr:nvSpPr>
        <xdr:spPr>
          <a:xfrm>
            <a:off x="6057899" y="3152774"/>
            <a:ext cx="952501" cy="838201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  <a:ln w="28575" cmpd="sng"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Promediar las 4</a:t>
            </a:r>
            <a:r>
              <a:rPr lang="es-CO" sz="1100" baseline="0"/>
              <a:t> notas de cada estudiante</a:t>
            </a:r>
            <a:endParaRPr lang="es-CO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12</xdr:row>
      <xdr:rowOff>123824</xdr:rowOff>
    </xdr:from>
    <xdr:to>
      <xdr:col>20</xdr:col>
      <xdr:colOff>485774</xdr:colOff>
      <xdr:row>20</xdr:row>
      <xdr:rowOff>38099</xdr:rowOff>
    </xdr:to>
    <xdr:sp macro="" textlink="">
      <xdr:nvSpPr>
        <xdr:cNvPr id="2" name="1 Llamada de flecha a la izquierda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8991599" y="2571749"/>
          <a:ext cx="2143125" cy="1343025"/>
        </a:xfrm>
        <a:prstGeom prst="lef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Hallar</a:t>
          </a:r>
          <a:r>
            <a:rPr lang="es-CO" sz="1100" baseline="0"/>
            <a:t> estos resultados con los datos obtenidos de las cantidades de enero, febrero, marzo, abril, mayo y junio.</a:t>
          </a:r>
          <a:endParaRPr lang="es-C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urso%20excel\Taller%20formulas%20y%20%20funciones%20basi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unciado ejercicio compras"/>
      <sheetName val="Compras"/>
      <sheetName val="Ejercicio formatos"/>
      <sheetName val="Ejercicio 1"/>
      <sheetName val="Ejercicio 2"/>
      <sheetName val="Ejercicio 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opLeftCell="A4" zoomScaleNormal="100" workbookViewId="0">
      <selection activeCell="D13" sqref="D13"/>
    </sheetView>
  </sheetViews>
  <sheetFormatPr baseColWidth="10" defaultRowHeight="15" x14ac:dyDescent="0.25"/>
  <cols>
    <col min="1" max="1" width="19.5703125" style="67" customWidth="1"/>
    <col min="2" max="2" width="23.85546875" style="67" customWidth="1"/>
    <col min="3" max="9" width="19.5703125" style="67" customWidth="1"/>
    <col min="10" max="16384" width="11.42578125" style="67"/>
  </cols>
  <sheetData>
    <row r="1" spans="1:9" x14ac:dyDescent="0.25">
      <c r="A1" s="89" t="s">
        <v>148</v>
      </c>
      <c r="B1" s="89"/>
      <c r="C1" s="89"/>
      <c r="D1" s="89"/>
      <c r="E1" s="89"/>
      <c r="F1" s="89"/>
      <c r="G1" s="89"/>
      <c r="H1" s="89"/>
      <c r="I1" s="89"/>
    </row>
    <row r="2" spans="1:9" x14ac:dyDescent="0.25">
      <c r="A2" s="89" t="s">
        <v>185</v>
      </c>
      <c r="B2" s="89"/>
      <c r="C2" s="89"/>
      <c r="D2" s="89"/>
      <c r="E2" s="89"/>
      <c r="F2" s="89"/>
      <c r="G2" s="89"/>
      <c r="H2" s="89"/>
      <c r="I2" s="89"/>
    </row>
    <row r="4" spans="1:9" s="71" customFormat="1" ht="21.75" customHeight="1" x14ac:dyDescent="0.3">
      <c r="A4" s="90" t="s">
        <v>149</v>
      </c>
      <c r="B4" s="90" t="s">
        <v>150</v>
      </c>
      <c r="C4" s="91" t="s">
        <v>151</v>
      </c>
      <c r="D4" s="91"/>
      <c r="E4" s="91"/>
      <c r="F4" s="91"/>
      <c r="G4" s="91"/>
      <c r="H4" s="91"/>
      <c r="I4" s="90" t="s">
        <v>152</v>
      </c>
    </row>
    <row r="5" spans="1:9" s="71" customFormat="1" ht="26.25" customHeight="1" x14ac:dyDescent="0.3">
      <c r="A5" s="90"/>
      <c r="B5" s="90"/>
      <c r="C5" s="72" t="s">
        <v>153</v>
      </c>
      <c r="D5" s="72" t="s">
        <v>154</v>
      </c>
      <c r="E5" s="72" t="s">
        <v>155</v>
      </c>
      <c r="F5" s="72" t="s">
        <v>156</v>
      </c>
      <c r="G5" s="72" t="s">
        <v>157</v>
      </c>
      <c r="H5" s="72" t="s">
        <v>158</v>
      </c>
      <c r="I5" s="90"/>
    </row>
    <row r="6" spans="1:9" s="71" customFormat="1" ht="36" customHeight="1" x14ac:dyDescent="0.3">
      <c r="A6" s="73">
        <v>123</v>
      </c>
      <c r="B6" s="74" t="s">
        <v>159</v>
      </c>
      <c r="C6" s="75">
        <v>100</v>
      </c>
      <c r="D6" s="76" t="s">
        <v>160</v>
      </c>
      <c r="E6" s="75">
        <v>500</v>
      </c>
      <c r="F6" s="76" t="s">
        <v>160</v>
      </c>
      <c r="G6" s="76" t="s">
        <v>160</v>
      </c>
      <c r="H6" s="76" t="s">
        <v>160</v>
      </c>
      <c r="I6" s="76" t="s">
        <v>160</v>
      </c>
    </row>
    <row r="7" spans="1:9" s="71" customFormat="1" ht="36" customHeight="1" x14ac:dyDescent="0.3">
      <c r="A7" s="73">
        <v>124</v>
      </c>
      <c r="B7" s="74" t="s">
        <v>161</v>
      </c>
      <c r="C7" s="76">
        <f>(C6*3)</f>
        <v>300</v>
      </c>
      <c r="D7" s="76"/>
      <c r="E7" s="75">
        <v>450</v>
      </c>
      <c r="F7" s="76"/>
      <c r="G7" s="76"/>
      <c r="H7" s="76"/>
      <c r="I7" s="76"/>
    </row>
    <row r="8" spans="1:9" s="71" customFormat="1" ht="36" customHeight="1" x14ac:dyDescent="0.3">
      <c r="A8" s="73">
        <v>125</v>
      </c>
      <c r="B8" s="74" t="s">
        <v>162</v>
      </c>
      <c r="C8" s="75">
        <v>200</v>
      </c>
      <c r="D8" s="76"/>
      <c r="E8" s="75">
        <v>400</v>
      </c>
      <c r="F8" s="76"/>
      <c r="G8" s="76"/>
      <c r="H8" s="76"/>
      <c r="I8" s="76"/>
    </row>
    <row r="9" spans="1:9" s="71" customFormat="1" ht="36" customHeight="1" x14ac:dyDescent="0.3">
      <c r="A9" s="73">
        <v>126</v>
      </c>
      <c r="B9" s="74" t="s">
        <v>163</v>
      </c>
      <c r="C9" s="75">
        <v>300</v>
      </c>
      <c r="D9" s="76"/>
      <c r="E9" s="75">
        <v>350</v>
      </c>
      <c r="F9" s="76"/>
      <c r="G9" s="76"/>
      <c r="H9" s="76"/>
      <c r="I9" s="76"/>
    </row>
    <row r="10" spans="1:9" s="71" customFormat="1" ht="36" customHeight="1" x14ac:dyDescent="0.3">
      <c r="A10" s="73">
        <v>127</v>
      </c>
      <c r="B10" s="74" t="s">
        <v>164</v>
      </c>
      <c r="C10" s="76">
        <f>(C8+C9)/2</f>
        <v>250</v>
      </c>
      <c r="D10" s="76"/>
      <c r="E10" s="75">
        <v>300</v>
      </c>
      <c r="F10" s="76"/>
      <c r="G10" s="76"/>
      <c r="H10" s="76"/>
      <c r="I10" s="76"/>
    </row>
    <row r="11" spans="1:9" s="71" customFormat="1" ht="36" customHeight="1" x14ac:dyDescent="0.3">
      <c r="A11" s="73">
        <v>128</v>
      </c>
      <c r="B11" s="74" t="s">
        <v>165</v>
      </c>
      <c r="C11" s="75">
        <v>150</v>
      </c>
      <c r="D11" s="76"/>
      <c r="E11" s="76">
        <v>250</v>
      </c>
      <c r="F11" s="76"/>
      <c r="G11" s="76"/>
      <c r="H11" s="76"/>
      <c r="I11" s="76"/>
    </row>
    <row r="12" spans="1:9" s="71" customFormat="1" ht="36" customHeight="1" x14ac:dyDescent="0.3">
      <c r="A12" s="73">
        <v>129</v>
      </c>
      <c r="B12" s="74" t="s">
        <v>166</v>
      </c>
      <c r="C12" s="75">
        <v>250</v>
      </c>
      <c r="D12" s="76"/>
      <c r="E12" s="75">
        <v>200</v>
      </c>
      <c r="F12" s="76"/>
      <c r="G12" s="76"/>
      <c r="H12" s="76"/>
      <c r="I12" s="76"/>
    </row>
    <row r="13" spans="1:9" s="71" customFormat="1" ht="36" customHeight="1" x14ac:dyDescent="0.3">
      <c r="A13" s="73">
        <v>130</v>
      </c>
      <c r="B13" s="74" t="s">
        <v>167</v>
      </c>
      <c r="C13" s="76">
        <f>(C11*2)-(C9/3)</f>
        <v>200</v>
      </c>
      <c r="D13" s="76"/>
      <c r="E13" s="75">
        <v>150</v>
      </c>
      <c r="F13" s="76"/>
      <c r="G13" s="76"/>
      <c r="H13" s="76"/>
      <c r="I13" s="76"/>
    </row>
    <row r="14" spans="1:9" x14ac:dyDescent="0.25">
      <c r="A14" s="68"/>
      <c r="B14" s="69"/>
      <c r="C14" s="88" t="s">
        <v>168</v>
      </c>
      <c r="D14" s="88"/>
      <c r="E14" s="88"/>
      <c r="F14" s="88"/>
      <c r="G14" s="88"/>
      <c r="H14" s="88"/>
      <c r="I14" s="88"/>
    </row>
    <row r="15" spans="1:9" x14ac:dyDescent="0.25">
      <c r="A15" s="70" t="s">
        <v>169</v>
      </c>
    </row>
    <row r="16" spans="1:9" x14ac:dyDescent="0.25">
      <c r="A16" s="67" t="s">
        <v>170</v>
      </c>
    </row>
    <row r="17" spans="1:1" x14ac:dyDescent="0.25">
      <c r="A17" s="67" t="s">
        <v>171</v>
      </c>
    </row>
    <row r="18" spans="1:1" x14ac:dyDescent="0.25">
      <c r="A18" s="67" t="s">
        <v>172</v>
      </c>
    </row>
    <row r="19" spans="1:1" x14ac:dyDescent="0.25">
      <c r="A19" s="67" t="s">
        <v>173</v>
      </c>
    </row>
    <row r="20" spans="1:1" x14ac:dyDescent="0.25">
      <c r="A20" s="67" t="s">
        <v>174</v>
      </c>
    </row>
    <row r="21" spans="1:1" x14ac:dyDescent="0.25">
      <c r="A21" s="67" t="s">
        <v>175</v>
      </c>
    </row>
    <row r="22" spans="1:1" x14ac:dyDescent="0.25">
      <c r="A22" s="67" t="s">
        <v>176</v>
      </c>
    </row>
    <row r="23" spans="1:1" x14ac:dyDescent="0.25">
      <c r="A23" s="67" t="s">
        <v>177</v>
      </c>
    </row>
    <row r="24" spans="1:1" x14ac:dyDescent="0.25">
      <c r="A24" s="67" t="s">
        <v>178</v>
      </c>
    </row>
    <row r="25" spans="1:1" x14ac:dyDescent="0.25">
      <c r="A25" s="67" t="s">
        <v>179</v>
      </c>
    </row>
    <row r="26" spans="1:1" x14ac:dyDescent="0.25">
      <c r="A26" s="67" t="s">
        <v>180</v>
      </c>
    </row>
    <row r="27" spans="1:1" x14ac:dyDescent="0.25">
      <c r="A27" s="67" t="s">
        <v>181</v>
      </c>
    </row>
    <row r="28" spans="1:1" x14ac:dyDescent="0.25">
      <c r="A28" s="67" t="s">
        <v>182</v>
      </c>
    </row>
    <row r="29" spans="1:1" x14ac:dyDescent="0.25">
      <c r="A29" s="67" t="s">
        <v>183</v>
      </c>
    </row>
    <row r="30" spans="1:1" x14ac:dyDescent="0.25">
      <c r="A30" s="67" t="s">
        <v>184</v>
      </c>
    </row>
  </sheetData>
  <mergeCells count="7">
    <mergeCell ref="C14:I14"/>
    <mergeCell ref="A1:I1"/>
    <mergeCell ref="A2:I2"/>
    <mergeCell ref="A4:A5"/>
    <mergeCell ref="B4:B5"/>
    <mergeCell ref="C4:H4"/>
    <mergeCell ref="I4:I5"/>
  </mergeCells>
  <printOptions headings="1"/>
  <pageMargins left="0.70866141732283472" right="0.70866141732283472" top="1.0236220472440944" bottom="0.74803149606299213" header="0.31496062992125984" footer="0.31496062992125984"/>
  <pageSetup fitToHeight="0" orientation="landscape" r:id="rId1"/>
  <headerFooter>
    <oddHeader>&amp;C CESDE
Escuela de Administración
Taller  Manipulación de fórmulas&amp;R&amp;G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19" workbookViewId="0">
      <selection activeCell="G35" sqref="G35"/>
    </sheetView>
  </sheetViews>
  <sheetFormatPr baseColWidth="10" defaultRowHeight="15" x14ac:dyDescent="0.25"/>
  <cols>
    <col min="1" max="4" width="16" style="56" customWidth="1"/>
    <col min="5" max="5" width="14.5703125" style="56" customWidth="1"/>
    <col min="6" max="6" width="17" style="56" customWidth="1"/>
    <col min="7" max="7" width="16" style="56" customWidth="1"/>
    <col min="8" max="8" width="11.42578125" style="56"/>
    <col min="9" max="9" width="14.140625" style="56" customWidth="1"/>
    <col min="10" max="10" width="13.7109375" style="56" customWidth="1"/>
    <col min="11" max="11" width="14.5703125" style="56" customWidth="1"/>
    <col min="12" max="12" width="18.7109375" style="56" customWidth="1"/>
    <col min="13" max="16384" width="11.42578125" style="56"/>
  </cols>
  <sheetData>
    <row r="1" spans="1:12" ht="19.5" thickBot="1" x14ac:dyDescent="0.35">
      <c r="G1" s="94" t="s">
        <v>122</v>
      </c>
      <c r="H1" s="95"/>
      <c r="I1" s="95"/>
      <c r="J1" s="95"/>
      <c r="K1" s="95"/>
      <c r="L1" s="96"/>
    </row>
    <row r="2" spans="1:12" ht="67.5" customHeight="1" x14ac:dyDescent="0.25">
      <c r="A2" s="59" t="s">
        <v>123</v>
      </c>
      <c r="B2" s="59" t="s">
        <v>124</v>
      </c>
      <c r="C2" s="59" t="s">
        <v>125</v>
      </c>
      <c r="D2" s="59" t="s">
        <v>126</v>
      </c>
      <c r="G2" s="60" t="s">
        <v>127</v>
      </c>
      <c r="H2" s="61" t="s">
        <v>128</v>
      </c>
      <c r="I2" s="60" t="s">
        <v>129</v>
      </c>
      <c r="J2" s="61" t="s">
        <v>130</v>
      </c>
      <c r="K2" s="60" t="s">
        <v>131</v>
      </c>
      <c r="L2" s="61" t="s">
        <v>132</v>
      </c>
    </row>
    <row r="3" spans="1:12" x14ac:dyDescent="0.25">
      <c r="A3" s="58">
        <v>100</v>
      </c>
      <c r="B3" s="58">
        <v>200</v>
      </c>
      <c r="C3" s="58">
        <v>300</v>
      </c>
      <c r="D3" s="58">
        <v>400</v>
      </c>
      <c r="G3" s="77">
        <f>A3+C3</f>
        <v>400</v>
      </c>
      <c r="H3" s="57">
        <f>C3-A3</f>
        <v>200</v>
      </c>
      <c r="I3" s="57">
        <f>D3*2</f>
        <v>800</v>
      </c>
      <c r="J3" s="57">
        <f>C3/3</f>
        <v>100</v>
      </c>
      <c r="K3" s="57">
        <f>(C3/2)+D3</f>
        <v>550</v>
      </c>
      <c r="L3" s="78">
        <f>(B3/3)+(D3/2)</f>
        <v>266.66666666666669</v>
      </c>
    </row>
    <row r="4" spans="1:12" x14ac:dyDescent="0.25">
      <c r="A4" s="58">
        <v>35</v>
      </c>
      <c r="B4" s="58">
        <v>120</v>
      </c>
      <c r="C4" s="58">
        <v>50</v>
      </c>
      <c r="D4" s="58">
        <v>150</v>
      </c>
      <c r="G4" s="77">
        <f t="shared" ref="G4:G8" si="0">A4+C4</f>
        <v>85</v>
      </c>
      <c r="H4" s="57">
        <f t="shared" ref="H4:H8" si="1">C4-A4</f>
        <v>15</v>
      </c>
      <c r="I4" s="57">
        <f t="shared" ref="I4:I8" si="2">D4*2</f>
        <v>300</v>
      </c>
      <c r="J4" s="78">
        <f t="shared" ref="J4:J8" si="3">C4/3</f>
        <v>16.666666666666668</v>
      </c>
      <c r="K4" s="57">
        <f t="shared" ref="K4:K8" si="4">(C4/2)+D4</f>
        <v>175</v>
      </c>
      <c r="L4" s="78">
        <f t="shared" ref="L4:L8" si="5">(B4/3)+(D4/2)</f>
        <v>115</v>
      </c>
    </row>
    <row r="5" spans="1:12" x14ac:dyDescent="0.25">
      <c r="A5" s="58">
        <v>110</v>
      </c>
      <c r="B5" s="58">
        <v>320</v>
      </c>
      <c r="C5" s="58">
        <v>180</v>
      </c>
      <c r="D5" s="58">
        <v>58</v>
      </c>
      <c r="G5" s="77">
        <f t="shared" si="0"/>
        <v>290</v>
      </c>
      <c r="H5" s="57">
        <f t="shared" si="1"/>
        <v>70</v>
      </c>
      <c r="I5" s="57">
        <f t="shared" si="2"/>
        <v>116</v>
      </c>
      <c r="J5" s="78">
        <f t="shared" si="3"/>
        <v>60</v>
      </c>
      <c r="K5" s="57">
        <f t="shared" si="4"/>
        <v>148</v>
      </c>
      <c r="L5" s="78">
        <f t="shared" si="5"/>
        <v>135.66666666666669</v>
      </c>
    </row>
    <row r="6" spans="1:12" x14ac:dyDescent="0.25">
      <c r="A6" s="58">
        <v>158</v>
      </c>
      <c r="B6" s="58">
        <v>85</v>
      </c>
      <c r="C6" s="58">
        <v>250</v>
      </c>
      <c r="D6" s="58">
        <v>128</v>
      </c>
      <c r="G6" s="77">
        <f t="shared" si="0"/>
        <v>408</v>
      </c>
      <c r="H6" s="57">
        <f t="shared" si="1"/>
        <v>92</v>
      </c>
      <c r="I6" s="57">
        <f t="shared" si="2"/>
        <v>256</v>
      </c>
      <c r="J6" s="78">
        <f t="shared" si="3"/>
        <v>83.333333333333329</v>
      </c>
      <c r="K6" s="57">
        <f t="shared" si="4"/>
        <v>253</v>
      </c>
      <c r="L6" s="78">
        <f t="shared" si="5"/>
        <v>92.333333333333329</v>
      </c>
    </row>
    <row r="7" spans="1:12" x14ac:dyDescent="0.25">
      <c r="A7" s="58">
        <v>190</v>
      </c>
      <c r="B7" s="58">
        <v>110</v>
      </c>
      <c r="C7" s="58">
        <v>320</v>
      </c>
      <c r="D7" s="58">
        <v>285</v>
      </c>
      <c r="G7" s="77">
        <f t="shared" si="0"/>
        <v>510</v>
      </c>
      <c r="H7" s="57">
        <f t="shared" si="1"/>
        <v>130</v>
      </c>
      <c r="I7" s="57">
        <f t="shared" si="2"/>
        <v>570</v>
      </c>
      <c r="J7" s="78">
        <f t="shared" si="3"/>
        <v>106.66666666666667</v>
      </c>
      <c r="K7" s="57">
        <f t="shared" si="4"/>
        <v>445</v>
      </c>
      <c r="L7" s="78">
        <f t="shared" si="5"/>
        <v>179.16666666666666</v>
      </c>
    </row>
    <row r="8" spans="1:12" x14ac:dyDescent="0.25">
      <c r="A8" s="58">
        <v>245</v>
      </c>
      <c r="B8" s="58">
        <v>300</v>
      </c>
      <c r="C8" s="58">
        <v>410</v>
      </c>
      <c r="D8" s="58">
        <v>95</v>
      </c>
      <c r="G8" s="77">
        <f t="shared" si="0"/>
        <v>655</v>
      </c>
      <c r="H8" s="57">
        <f t="shared" si="1"/>
        <v>165</v>
      </c>
      <c r="I8" s="57">
        <f t="shared" si="2"/>
        <v>190</v>
      </c>
      <c r="J8" s="78">
        <f t="shared" si="3"/>
        <v>136.66666666666666</v>
      </c>
      <c r="K8" s="57">
        <f t="shared" si="4"/>
        <v>300</v>
      </c>
      <c r="L8" s="78">
        <f t="shared" si="5"/>
        <v>147.5</v>
      </c>
    </row>
    <row r="9" spans="1:12" x14ac:dyDescent="0.25">
      <c r="G9"/>
      <c r="H9"/>
      <c r="I9"/>
      <c r="J9"/>
      <c r="K9"/>
      <c r="L9"/>
    </row>
    <row r="11" spans="1:12" x14ac:dyDescent="0.25">
      <c r="A11" s="97" t="s">
        <v>133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x14ac:dyDescent="0.2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</row>
    <row r="14" spans="1:12" ht="30" x14ac:dyDescent="0.25">
      <c r="A14" s="62" t="s">
        <v>134</v>
      </c>
      <c r="B14" s="62" t="s">
        <v>109</v>
      </c>
      <c r="C14" s="62" t="s">
        <v>110</v>
      </c>
      <c r="E14" s="63" t="s">
        <v>134</v>
      </c>
      <c r="F14" s="63" t="s">
        <v>114</v>
      </c>
      <c r="G14" s="63" t="s">
        <v>110</v>
      </c>
      <c r="I14" s="63" t="s">
        <v>134</v>
      </c>
      <c r="J14" s="63" t="s">
        <v>109</v>
      </c>
      <c r="K14" s="63" t="s">
        <v>114</v>
      </c>
      <c r="L14" s="63" t="s">
        <v>110</v>
      </c>
    </row>
    <row r="15" spans="1:12" x14ac:dyDescent="0.25">
      <c r="A15" s="64">
        <v>1000000</v>
      </c>
      <c r="B15" s="79">
        <f>A15*12%</f>
        <v>120000</v>
      </c>
      <c r="C15" s="79">
        <f>A15-B15</f>
        <v>880000</v>
      </c>
      <c r="E15" s="64">
        <v>1000000</v>
      </c>
      <c r="F15" s="79">
        <f>E15*16%</f>
        <v>160000</v>
      </c>
      <c r="G15" s="79">
        <f>E15+F15</f>
        <v>1160000</v>
      </c>
      <c r="I15" s="64">
        <v>3150000</v>
      </c>
      <c r="J15" s="79">
        <f>I15*8%</f>
        <v>252000</v>
      </c>
      <c r="K15" s="79">
        <f>(I15-J15)*16%</f>
        <v>463680</v>
      </c>
      <c r="L15" s="79">
        <f>(I15-J15)+K15</f>
        <v>3361680</v>
      </c>
    </row>
    <row r="16" spans="1:12" x14ac:dyDescent="0.25">
      <c r="A16" s="64">
        <v>1500000</v>
      </c>
      <c r="B16" s="79">
        <f t="shared" ref="B16:B20" si="6">A16*12%</f>
        <v>180000</v>
      </c>
      <c r="C16" s="79">
        <f t="shared" ref="C16:C20" si="7">A16-B16</f>
        <v>1320000</v>
      </c>
      <c r="E16" s="64">
        <v>1500000</v>
      </c>
      <c r="F16" s="79">
        <f t="shared" ref="F16:F20" si="8">E16*16%</f>
        <v>240000</v>
      </c>
      <c r="G16" s="79">
        <f t="shared" ref="G16:G20" si="9">E16+F16</f>
        <v>1740000</v>
      </c>
      <c r="I16" s="64">
        <v>862000</v>
      </c>
      <c r="J16" s="79">
        <f t="shared" ref="J16:J20" si="10">I16*8%</f>
        <v>68960</v>
      </c>
      <c r="K16" s="79">
        <f t="shared" ref="K16:K20" si="11">(I16-J16)*16%</f>
        <v>126886.40000000001</v>
      </c>
      <c r="L16" s="79">
        <f t="shared" ref="L16:L20" si="12">(I16-J16)+K16</f>
        <v>919926.4</v>
      </c>
    </row>
    <row r="17" spans="1:12" x14ac:dyDescent="0.25">
      <c r="A17" s="64">
        <v>3520000</v>
      </c>
      <c r="B17" s="79">
        <f t="shared" si="6"/>
        <v>422400</v>
      </c>
      <c r="C17" s="79">
        <f t="shared" si="7"/>
        <v>3097600</v>
      </c>
      <c r="E17" s="64">
        <v>3520000</v>
      </c>
      <c r="F17" s="79">
        <f t="shared" si="8"/>
        <v>563200</v>
      </c>
      <c r="G17" s="79">
        <f t="shared" si="9"/>
        <v>4083200</v>
      </c>
      <c r="I17" s="64">
        <v>520000</v>
      </c>
      <c r="J17" s="79">
        <f t="shared" si="10"/>
        <v>41600</v>
      </c>
      <c r="K17" s="79">
        <f t="shared" si="11"/>
        <v>76544</v>
      </c>
      <c r="L17" s="79">
        <f t="shared" si="12"/>
        <v>554944</v>
      </c>
    </row>
    <row r="18" spans="1:12" x14ac:dyDescent="0.25">
      <c r="A18" s="64">
        <v>800000</v>
      </c>
      <c r="B18" s="79">
        <f t="shared" si="6"/>
        <v>96000</v>
      </c>
      <c r="C18" s="79">
        <f t="shared" si="7"/>
        <v>704000</v>
      </c>
      <c r="E18" s="64">
        <v>800000</v>
      </c>
      <c r="F18" s="79">
        <f t="shared" si="8"/>
        <v>128000</v>
      </c>
      <c r="G18" s="79">
        <f t="shared" si="9"/>
        <v>928000</v>
      </c>
      <c r="I18" s="64">
        <v>1800500</v>
      </c>
      <c r="J18" s="79">
        <f t="shared" si="10"/>
        <v>144040</v>
      </c>
      <c r="K18" s="79">
        <f t="shared" si="11"/>
        <v>265033.59999999998</v>
      </c>
      <c r="L18" s="79">
        <f t="shared" si="12"/>
        <v>1921493.6</v>
      </c>
    </row>
    <row r="19" spans="1:12" x14ac:dyDescent="0.25">
      <c r="A19" s="64">
        <v>1200000</v>
      </c>
      <c r="B19" s="79">
        <f t="shared" si="6"/>
        <v>144000</v>
      </c>
      <c r="C19" s="79">
        <f t="shared" si="7"/>
        <v>1056000</v>
      </c>
      <c r="E19" s="64">
        <v>1200000</v>
      </c>
      <c r="F19" s="79">
        <f t="shared" si="8"/>
        <v>192000</v>
      </c>
      <c r="G19" s="79">
        <f t="shared" si="9"/>
        <v>1392000</v>
      </c>
      <c r="I19" s="64">
        <v>2100000</v>
      </c>
      <c r="J19" s="79">
        <f t="shared" si="10"/>
        <v>168000</v>
      </c>
      <c r="K19" s="79">
        <f t="shared" si="11"/>
        <v>309120</v>
      </c>
      <c r="L19" s="79">
        <f t="shared" si="12"/>
        <v>2241120</v>
      </c>
    </row>
    <row r="20" spans="1:12" x14ac:dyDescent="0.25">
      <c r="A20" s="64">
        <v>3020000</v>
      </c>
      <c r="B20" s="79">
        <f t="shared" si="6"/>
        <v>362400</v>
      </c>
      <c r="C20" s="79">
        <f t="shared" si="7"/>
        <v>2657600</v>
      </c>
      <c r="E20" s="64">
        <v>3020000</v>
      </c>
      <c r="F20" s="79">
        <f t="shared" si="8"/>
        <v>483200</v>
      </c>
      <c r="G20" s="79">
        <f t="shared" si="9"/>
        <v>3503200</v>
      </c>
      <c r="I20" s="64">
        <v>2030050</v>
      </c>
      <c r="J20" s="79">
        <f t="shared" si="10"/>
        <v>162404</v>
      </c>
      <c r="K20" s="79">
        <f t="shared" si="11"/>
        <v>298823.36</v>
      </c>
      <c r="L20" s="79">
        <f t="shared" si="12"/>
        <v>2166469.36</v>
      </c>
    </row>
    <row r="21" spans="1:12" x14ac:dyDescent="0.25">
      <c r="A21" s="65"/>
    </row>
    <row r="22" spans="1:12" ht="15" customHeight="1" x14ac:dyDescent="0.25">
      <c r="B22" s="98" t="s">
        <v>142</v>
      </c>
      <c r="C22" s="92" t="s">
        <v>141</v>
      </c>
      <c r="F22" s="99" t="s">
        <v>135</v>
      </c>
      <c r="G22" s="92" t="s">
        <v>143</v>
      </c>
      <c r="J22" s="98" t="s">
        <v>144</v>
      </c>
      <c r="K22" s="93" t="s">
        <v>136</v>
      </c>
      <c r="L22" s="98" t="s">
        <v>145</v>
      </c>
    </row>
    <row r="23" spans="1:12" x14ac:dyDescent="0.25">
      <c r="B23" s="99"/>
      <c r="C23" s="93"/>
      <c r="F23" s="99"/>
      <c r="G23" s="93"/>
      <c r="J23" s="99"/>
      <c r="K23" s="93"/>
      <c r="L23" s="99"/>
    </row>
    <row r="24" spans="1:12" x14ac:dyDescent="0.25">
      <c r="B24" s="99"/>
      <c r="C24" s="93"/>
      <c r="F24" s="99"/>
      <c r="G24" s="93"/>
      <c r="J24" s="99"/>
      <c r="K24" s="93"/>
      <c r="L24" s="99"/>
    </row>
    <row r="25" spans="1:12" x14ac:dyDescent="0.25">
      <c r="B25" s="99"/>
      <c r="C25" s="93"/>
      <c r="F25" s="99"/>
      <c r="G25" s="93"/>
      <c r="J25" s="99"/>
      <c r="K25" s="93"/>
      <c r="L25" s="99"/>
    </row>
    <row r="26" spans="1:12" x14ac:dyDescent="0.25">
      <c r="B26" s="99"/>
      <c r="C26" s="93"/>
      <c r="F26" s="99"/>
      <c r="G26" s="93"/>
      <c r="J26" s="99"/>
      <c r="K26" s="93"/>
      <c r="L26" s="99"/>
    </row>
    <row r="27" spans="1:12" x14ac:dyDescent="0.25">
      <c r="B27" s="99"/>
      <c r="C27" s="93"/>
      <c r="F27" s="99"/>
      <c r="G27" s="93"/>
      <c r="J27" s="99"/>
      <c r="K27" s="93"/>
      <c r="L27" s="99"/>
    </row>
    <row r="30" spans="1:12" ht="45" x14ac:dyDescent="0.25">
      <c r="A30" s="62" t="s">
        <v>134</v>
      </c>
      <c r="B30" s="63" t="s">
        <v>137</v>
      </c>
      <c r="E30" s="63" t="s">
        <v>134</v>
      </c>
      <c r="F30" s="63" t="s">
        <v>138</v>
      </c>
    </row>
    <row r="31" spans="1:12" x14ac:dyDescent="0.25">
      <c r="A31" s="64">
        <v>1000000</v>
      </c>
      <c r="B31" s="79">
        <f>A31-A31*10%</f>
        <v>900000</v>
      </c>
      <c r="E31" s="64">
        <v>3150000</v>
      </c>
      <c r="F31" s="79">
        <f>E31*16%+E31</f>
        <v>3654000</v>
      </c>
    </row>
    <row r="32" spans="1:12" x14ac:dyDescent="0.25">
      <c r="A32" s="64">
        <v>1500000</v>
      </c>
      <c r="B32" s="79">
        <f t="shared" ref="B32:B36" si="13">A32-A32*10%</f>
        <v>1350000</v>
      </c>
      <c r="E32" s="64">
        <v>862000</v>
      </c>
      <c r="F32" s="79">
        <f t="shared" ref="F32:F36" si="14">E32*16%+E32</f>
        <v>999920</v>
      </c>
    </row>
    <row r="33" spans="1:6" x14ac:dyDescent="0.25">
      <c r="A33" s="64">
        <v>3520000</v>
      </c>
      <c r="B33" s="79">
        <f t="shared" si="13"/>
        <v>3168000</v>
      </c>
      <c r="E33" s="64">
        <v>520000</v>
      </c>
      <c r="F33" s="79">
        <f t="shared" si="14"/>
        <v>603200</v>
      </c>
    </row>
    <row r="34" spans="1:6" x14ac:dyDescent="0.25">
      <c r="A34" s="64">
        <v>800000</v>
      </c>
      <c r="B34" s="79">
        <f t="shared" si="13"/>
        <v>720000</v>
      </c>
      <c r="E34" s="64">
        <v>1800500</v>
      </c>
      <c r="F34" s="79">
        <f t="shared" si="14"/>
        <v>2088580</v>
      </c>
    </row>
    <row r="35" spans="1:6" x14ac:dyDescent="0.25">
      <c r="A35" s="64">
        <v>1200000</v>
      </c>
      <c r="B35" s="79">
        <f t="shared" si="13"/>
        <v>1080000</v>
      </c>
      <c r="E35" s="64">
        <v>2100000</v>
      </c>
      <c r="F35" s="79">
        <f t="shared" si="14"/>
        <v>2436000</v>
      </c>
    </row>
    <row r="36" spans="1:6" x14ac:dyDescent="0.25">
      <c r="A36" s="64">
        <v>3020000</v>
      </c>
      <c r="B36" s="79">
        <f t="shared" si="13"/>
        <v>2718000</v>
      </c>
      <c r="E36" s="64">
        <v>2030050</v>
      </c>
      <c r="F36" s="79">
        <f t="shared" si="14"/>
        <v>2354858</v>
      </c>
    </row>
    <row r="38" spans="1:6" x14ac:dyDescent="0.25">
      <c r="B38" s="92" t="s">
        <v>146</v>
      </c>
      <c r="F38" s="92" t="s">
        <v>147</v>
      </c>
    </row>
    <row r="39" spans="1:6" x14ac:dyDescent="0.25">
      <c r="B39" s="93"/>
      <c r="F39" s="93"/>
    </row>
    <row r="40" spans="1:6" x14ac:dyDescent="0.25">
      <c r="B40" s="93"/>
      <c r="F40" s="93"/>
    </row>
    <row r="41" spans="1:6" x14ac:dyDescent="0.25">
      <c r="B41" s="93"/>
      <c r="F41" s="93"/>
    </row>
    <row r="42" spans="1:6" x14ac:dyDescent="0.25">
      <c r="B42" s="93"/>
      <c r="F42" s="93"/>
    </row>
    <row r="43" spans="1:6" x14ac:dyDescent="0.25">
      <c r="B43" s="93"/>
      <c r="F43" s="93"/>
    </row>
  </sheetData>
  <mergeCells count="11">
    <mergeCell ref="B38:B43"/>
    <mergeCell ref="F38:F43"/>
    <mergeCell ref="G1:L1"/>
    <mergeCell ref="A11:L12"/>
    <mergeCell ref="B22:B27"/>
    <mergeCell ref="C22:C27"/>
    <mergeCell ref="F22:F27"/>
    <mergeCell ref="G22:G27"/>
    <mergeCell ref="J22:J27"/>
    <mergeCell ref="K22:K27"/>
    <mergeCell ref="L22:L27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F36" sqref="F36"/>
    </sheetView>
  </sheetViews>
  <sheetFormatPr baseColWidth="10" defaultRowHeight="12.75" x14ac:dyDescent="0.2"/>
  <cols>
    <col min="1" max="1" width="16.42578125" style="49" customWidth="1"/>
    <col min="2" max="2" width="17.42578125" style="49" customWidth="1"/>
    <col min="3" max="3" width="14.140625" style="49" customWidth="1"/>
    <col min="4" max="4" width="12.7109375" style="49" customWidth="1"/>
    <col min="5" max="16384" width="11.42578125" style="49"/>
  </cols>
  <sheetData>
    <row r="1" spans="1:6" ht="10.5" customHeight="1" x14ac:dyDescent="0.2"/>
    <row r="2" spans="1:6" hidden="1" x14ac:dyDescent="0.2"/>
    <row r="3" spans="1:6" ht="23.25" customHeight="1" x14ac:dyDescent="0.2">
      <c r="A3" s="51" t="s">
        <v>111</v>
      </c>
      <c r="B3" s="51" t="s">
        <v>112</v>
      </c>
      <c r="C3" s="51" t="s">
        <v>113</v>
      </c>
      <c r="D3" s="51" t="s">
        <v>109</v>
      </c>
      <c r="E3" s="52" t="s">
        <v>114</v>
      </c>
      <c r="F3" s="52" t="s">
        <v>110</v>
      </c>
    </row>
    <row r="4" spans="1:6" x14ac:dyDescent="0.2">
      <c r="A4" s="53">
        <v>120000</v>
      </c>
      <c r="B4" s="50">
        <v>20</v>
      </c>
      <c r="C4" s="82">
        <f>A4*B4</f>
        <v>2400000</v>
      </c>
      <c r="D4" s="82">
        <f>C4*8%</f>
        <v>192000</v>
      </c>
      <c r="E4" s="83">
        <f>(C4-D4)*16%</f>
        <v>353280</v>
      </c>
      <c r="F4" s="83">
        <f>(C4-D4)+E4</f>
        <v>2561280</v>
      </c>
    </row>
    <row r="5" spans="1:6" x14ac:dyDescent="0.2">
      <c r="A5" s="80">
        <f>A4*15%+A4</f>
        <v>138000</v>
      </c>
      <c r="B5" s="81">
        <f>B4-B4*2%</f>
        <v>19.600000000000001</v>
      </c>
      <c r="C5" s="82">
        <f t="shared" ref="C5:C10" si="0">A5*B5</f>
        <v>2704800</v>
      </c>
      <c r="D5" s="82">
        <f t="shared" ref="D5:D10" si="1">C5*8%</f>
        <v>216384</v>
      </c>
      <c r="E5" s="83">
        <f t="shared" ref="E5:E10" si="2">(C5-D5)*16%</f>
        <v>398146.56</v>
      </c>
      <c r="F5" s="83">
        <f t="shared" ref="F5:F10" si="3">(C5-D5)+E5</f>
        <v>2886562.56</v>
      </c>
    </row>
    <row r="6" spans="1:6" x14ac:dyDescent="0.2">
      <c r="A6" s="80">
        <f t="shared" ref="A6:A10" si="4">A5*15%+A5</f>
        <v>158700</v>
      </c>
      <c r="B6" s="81">
        <f t="shared" ref="B6:B10" si="5">B5-B5*2%</f>
        <v>19.208000000000002</v>
      </c>
      <c r="C6" s="82">
        <f t="shared" si="0"/>
        <v>3048309.6</v>
      </c>
      <c r="D6" s="82">
        <f t="shared" si="1"/>
        <v>243864.76800000001</v>
      </c>
      <c r="E6" s="83">
        <f t="shared" si="2"/>
        <v>448711.17311999999</v>
      </c>
      <c r="F6" s="83">
        <f t="shared" si="3"/>
        <v>3253156.0051199999</v>
      </c>
    </row>
    <row r="7" spans="1:6" x14ac:dyDescent="0.2">
      <c r="A7" s="80">
        <f t="shared" si="4"/>
        <v>182505</v>
      </c>
      <c r="B7" s="81">
        <f t="shared" si="5"/>
        <v>18.823840000000001</v>
      </c>
      <c r="C7" s="82">
        <f t="shared" si="0"/>
        <v>3435444.9191999999</v>
      </c>
      <c r="D7" s="82">
        <f t="shared" si="1"/>
        <v>274835.593536</v>
      </c>
      <c r="E7" s="83">
        <f t="shared" si="2"/>
        <v>505697.49210623995</v>
      </c>
      <c r="F7" s="83">
        <f t="shared" si="3"/>
        <v>3666306.8177702394</v>
      </c>
    </row>
    <row r="8" spans="1:6" x14ac:dyDescent="0.2">
      <c r="A8" s="80">
        <f t="shared" si="4"/>
        <v>209880.75</v>
      </c>
      <c r="B8" s="81">
        <f t="shared" si="5"/>
        <v>18.447363200000002</v>
      </c>
      <c r="C8" s="82">
        <f t="shared" si="0"/>
        <v>3871746.4239384001</v>
      </c>
      <c r="D8" s="82">
        <f t="shared" si="1"/>
        <v>309739.71391507203</v>
      </c>
      <c r="E8" s="83">
        <f t="shared" si="2"/>
        <v>569921.07360373251</v>
      </c>
      <c r="F8" s="83">
        <f t="shared" si="3"/>
        <v>4131927.7836270607</v>
      </c>
    </row>
    <row r="9" spans="1:6" x14ac:dyDescent="0.2">
      <c r="A9" s="80">
        <f t="shared" si="4"/>
        <v>241362.86249999999</v>
      </c>
      <c r="B9" s="81">
        <f t="shared" si="5"/>
        <v>18.078415936000003</v>
      </c>
      <c r="C9" s="82">
        <f t="shared" si="0"/>
        <v>4363458.2197785769</v>
      </c>
      <c r="D9" s="82">
        <f t="shared" si="1"/>
        <v>349076.65758228616</v>
      </c>
      <c r="E9" s="83">
        <f t="shared" si="2"/>
        <v>642301.04995140655</v>
      </c>
      <c r="F9" s="83">
        <f t="shared" si="3"/>
        <v>4656682.6121476972</v>
      </c>
    </row>
    <row r="10" spans="1:6" x14ac:dyDescent="0.2">
      <c r="A10" s="80">
        <f t="shared" si="4"/>
        <v>277567.291875</v>
      </c>
      <c r="B10" s="81">
        <f t="shared" si="5"/>
        <v>17.716847617280003</v>
      </c>
      <c r="C10" s="82">
        <f t="shared" si="0"/>
        <v>4917617.4136904571</v>
      </c>
      <c r="D10" s="82">
        <f t="shared" si="1"/>
        <v>393409.39309523656</v>
      </c>
      <c r="E10" s="83">
        <f t="shared" si="2"/>
        <v>723873.28329523536</v>
      </c>
      <c r="F10" s="83">
        <f t="shared" si="3"/>
        <v>5248081.3038904564</v>
      </c>
    </row>
    <row r="23" spans="1:2" ht="38.25" x14ac:dyDescent="0.2">
      <c r="A23" s="54" t="s">
        <v>115</v>
      </c>
      <c r="B23" s="54" t="s">
        <v>116</v>
      </c>
    </row>
    <row r="24" spans="1:2" x14ac:dyDescent="0.2">
      <c r="A24" s="55">
        <v>1340000</v>
      </c>
      <c r="B24" s="85">
        <f>A24-A24*12%</f>
        <v>1179200</v>
      </c>
    </row>
    <row r="25" spans="1:2" x14ac:dyDescent="0.2">
      <c r="A25" s="84">
        <f>A24*5%+A24</f>
        <v>1407000</v>
      </c>
      <c r="B25" s="85">
        <f t="shared" ref="B25:B30" si="6">A25-A25*12%</f>
        <v>1238160</v>
      </c>
    </row>
    <row r="26" spans="1:2" x14ac:dyDescent="0.2">
      <c r="A26" s="84">
        <f t="shared" ref="A26:A30" si="7">A25*5%+A25</f>
        <v>1477350</v>
      </c>
      <c r="B26" s="85">
        <f t="shared" si="6"/>
        <v>1300068</v>
      </c>
    </row>
    <row r="27" spans="1:2" x14ac:dyDescent="0.2">
      <c r="A27" s="84">
        <f t="shared" si="7"/>
        <v>1551217.5</v>
      </c>
      <c r="B27" s="85">
        <f t="shared" si="6"/>
        <v>1365071.4</v>
      </c>
    </row>
    <row r="28" spans="1:2" x14ac:dyDescent="0.2">
      <c r="A28" s="84">
        <f t="shared" si="7"/>
        <v>1628778.375</v>
      </c>
      <c r="B28" s="85">
        <f t="shared" si="6"/>
        <v>1433324.97</v>
      </c>
    </row>
    <row r="29" spans="1:2" x14ac:dyDescent="0.2">
      <c r="A29" s="84">
        <f t="shared" si="7"/>
        <v>1710217.29375</v>
      </c>
      <c r="B29" s="85">
        <f t="shared" si="6"/>
        <v>1504991.2185</v>
      </c>
    </row>
    <row r="30" spans="1:2" x14ac:dyDescent="0.2">
      <c r="A30" s="84">
        <f t="shared" si="7"/>
        <v>1795728.1584375</v>
      </c>
      <c r="B30" s="85">
        <f t="shared" si="6"/>
        <v>1580240.7794250001</v>
      </c>
    </row>
    <row r="36" spans="1:2" ht="25.5" x14ac:dyDescent="0.2">
      <c r="A36" s="54" t="s">
        <v>115</v>
      </c>
      <c r="B36" s="54" t="s">
        <v>117</v>
      </c>
    </row>
    <row r="37" spans="1:2" x14ac:dyDescent="0.2">
      <c r="A37" s="55">
        <v>1340000</v>
      </c>
      <c r="B37" s="85">
        <f>A37*16%+A37</f>
        <v>1554400</v>
      </c>
    </row>
    <row r="38" spans="1:2" x14ac:dyDescent="0.2">
      <c r="A38" s="84">
        <f>A37-A37*12%</f>
        <v>1179200</v>
      </c>
      <c r="B38" s="85">
        <f t="shared" ref="B38:B43" si="8">A38*16%+A38</f>
        <v>1367872</v>
      </c>
    </row>
    <row r="39" spans="1:2" x14ac:dyDescent="0.2">
      <c r="A39" s="84">
        <f t="shared" ref="A39:A43" si="9">A38-A38*12%</f>
        <v>1037696</v>
      </c>
      <c r="B39" s="85">
        <f t="shared" si="8"/>
        <v>1203727.3600000001</v>
      </c>
    </row>
    <row r="40" spans="1:2" x14ac:dyDescent="0.2">
      <c r="A40" s="84">
        <f t="shared" si="9"/>
        <v>913172.47999999998</v>
      </c>
      <c r="B40" s="85">
        <f t="shared" si="8"/>
        <v>1059280.0767999999</v>
      </c>
    </row>
    <row r="41" spans="1:2" x14ac:dyDescent="0.2">
      <c r="A41" s="84">
        <f t="shared" si="9"/>
        <v>803591.78240000003</v>
      </c>
      <c r="B41" s="85">
        <f t="shared" si="8"/>
        <v>932166.46758399997</v>
      </c>
    </row>
    <row r="42" spans="1:2" x14ac:dyDescent="0.2">
      <c r="A42" s="84">
        <f t="shared" si="9"/>
        <v>707160.76851199998</v>
      </c>
      <c r="B42" s="85">
        <f t="shared" si="8"/>
        <v>820306.49147391994</v>
      </c>
    </row>
    <row r="43" spans="1:2" x14ac:dyDescent="0.2">
      <c r="A43" s="84">
        <f t="shared" si="9"/>
        <v>622301.47629055998</v>
      </c>
      <c r="B43" s="85">
        <f t="shared" si="8"/>
        <v>721869.71249704959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zoomScaleNormal="100" workbookViewId="0">
      <selection activeCell="G21" sqref="G21"/>
    </sheetView>
  </sheetViews>
  <sheetFormatPr baseColWidth="10" defaultRowHeight="12.75" x14ac:dyDescent="0.2"/>
  <cols>
    <col min="1" max="1" width="2.42578125" customWidth="1"/>
    <col min="2" max="2" width="13.85546875" customWidth="1"/>
    <col min="3" max="3" width="15.28515625" customWidth="1"/>
    <col min="4" max="4" width="15" customWidth="1"/>
    <col min="5" max="6" width="14.28515625" bestFit="1" customWidth="1"/>
    <col min="7" max="7" width="10.42578125" customWidth="1"/>
    <col min="8" max="9" width="10.85546875" customWidth="1"/>
    <col min="10" max="10" width="14" customWidth="1"/>
    <col min="11" max="11" width="11.85546875" bestFit="1" customWidth="1"/>
  </cols>
  <sheetData>
    <row r="1" spans="2:12" x14ac:dyDescent="0.2">
      <c r="B1" s="103" t="s">
        <v>30</v>
      </c>
      <c r="C1" s="104"/>
      <c r="D1" s="104"/>
      <c r="E1" s="104"/>
      <c r="F1" s="104"/>
      <c r="G1" s="104"/>
      <c r="H1" s="104"/>
      <c r="I1" s="104"/>
      <c r="J1" s="104"/>
      <c r="K1" s="105"/>
      <c r="L1" s="1"/>
    </row>
    <row r="2" spans="2:12" x14ac:dyDescent="0.2">
      <c r="B2" s="106"/>
      <c r="C2" s="107"/>
      <c r="D2" s="107"/>
      <c r="E2" s="107"/>
      <c r="F2" s="107"/>
      <c r="G2" s="107"/>
      <c r="H2" s="107"/>
      <c r="I2" s="107"/>
      <c r="J2" s="107"/>
      <c r="K2" s="108"/>
      <c r="L2" s="1"/>
    </row>
    <row r="3" spans="2:12" x14ac:dyDescent="0.2">
      <c r="B3" s="42"/>
      <c r="C3" s="43"/>
      <c r="D3" s="43"/>
      <c r="E3" s="43"/>
      <c r="F3" s="43"/>
      <c r="G3" s="43"/>
      <c r="H3" s="43"/>
      <c r="I3" s="43"/>
      <c r="J3" s="43"/>
      <c r="K3" s="44"/>
      <c r="L3" s="1"/>
    </row>
    <row r="4" spans="2:12" ht="52.5" customHeight="1" x14ac:dyDescent="0.2">
      <c r="B4" s="46" t="s">
        <v>23</v>
      </c>
      <c r="C4" s="46" t="s">
        <v>0</v>
      </c>
      <c r="D4" s="46" t="s">
        <v>84</v>
      </c>
      <c r="E4" s="46" t="s">
        <v>85</v>
      </c>
      <c r="F4" s="46" t="s">
        <v>86</v>
      </c>
      <c r="G4" s="46" t="s">
        <v>87</v>
      </c>
      <c r="H4" s="46" t="s">
        <v>88</v>
      </c>
      <c r="I4" s="46" t="s">
        <v>89</v>
      </c>
      <c r="J4" s="46" t="s">
        <v>95</v>
      </c>
      <c r="K4" s="46" t="s">
        <v>96</v>
      </c>
      <c r="L4" s="1"/>
    </row>
    <row r="5" spans="2:12" x14ac:dyDescent="0.2">
      <c r="B5" s="29" t="s">
        <v>78</v>
      </c>
      <c r="C5" s="41">
        <v>15000</v>
      </c>
      <c r="D5" s="4">
        <v>6</v>
      </c>
      <c r="E5" s="4">
        <v>2</v>
      </c>
      <c r="F5" s="4">
        <v>4</v>
      </c>
      <c r="G5" s="4">
        <v>3</v>
      </c>
      <c r="H5" s="4">
        <v>5</v>
      </c>
      <c r="I5" s="4">
        <v>7</v>
      </c>
      <c r="J5" s="3">
        <f>SUM(D5:I5)</f>
        <v>27</v>
      </c>
      <c r="K5" s="86">
        <f>J5*C5</f>
        <v>405000</v>
      </c>
      <c r="L5" s="1"/>
    </row>
    <row r="6" spans="2:12" x14ac:dyDescent="0.2">
      <c r="B6" s="29" t="s">
        <v>79</v>
      </c>
      <c r="C6" s="41">
        <v>12300</v>
      </c>
      <c r="D6" s="4">
        <v>10</v>
      </c>
      <c r="E6" s="4">
        <v>4</v>
      </c>
      <c r="F6" s="4">
        <v>12</v>
      </c>
      <c r="G6" s="4">
        <v>5</v>
      </c>
      <c r="H6" s="4">
        <v>9</v>
      </c>
      <c r="I6" s="4">
        <v>9</v>
      </c>
      <c r="J6" s="3">
        <f t="shared" ref="J6:J10" si="0">SUM(D6:I6)</f>
        <v>49</v>
      </c>
      <c r="K6" s="86">
        <f t="shared" ref="K6:K10" si="1">J6*C6</f>
        <v>602700</v>
      </c>
      <c r="L6" s="1"/>
    </row>
    <row r="7" spans="2:12" x14ac:dyDescent="0.2">
      <c r="B7" s="29" t="s">
        <v>80</v>
      </c>
      <c r="C7" s="41">
        <v>10900</v>
      </c>
      <c r="D7" s="4">
        <v>2</v>
      </c>
      <c r="E7" s="4">
        <v>5</v>
      </c>
      <c r="F7" s="4">
        <v>4</v>
      </c>
      <c r="G7" s="4">
        <v>2</v>
      </c>
      <c r="H7" s="4">
        <v>6</v>
      </c>
      <c r="I7" s="4">
        <v>3</v>
      </c>
      <c r="J7" s="3">
        <f t="shared" si="0"/>
        <v>22</v>
      </c>
      <c r="K7" s="86">
        <f t="shared" si="1"/>
        <v>239800</v>
      </c>
      <c r="L7" s="1"/>
    </row>
    <row r="8" spans="2:12" x14ac:dyDescent="0.2">
      <c r="B8" s="29" t="s">
        <v>81</v>
      </c>
      <c r="C8" s="41">
        <v>8600</v>
      </c>
      <c r="D8" s="4">
        <v>4</v>
      </c>
      <c r="E8" s="4">
        <v>3</v>
      </c>
      <c r="F8" s="4">
        <v>7</v>
      </c>
      <c r="G8" s="4">
        <v>8</v>
      </c>
      <c r="H8" s="4">
        <v>5</v>
      </c>
      <c r="I8" s="4">
        <v>7</v>
      </c>
      <c r="J8" s="3">
        <f t="shared" si="0"/>
        <v>34</v>
      </c>
      <c r="K8" s="86">
        <f t="shared" si="1"/>
        <v>292400</v>
      </c>
      <c r="L8" s="1"/>
    </row>
    <row r="9" spans="2:12" x14ac:dyDescent="0.2">
      <c r="B9" s="29" t="s">
        <v>82</v>
      </c>
      <c r="C9" s="41">
        <v>4300</v>
      </c>
      <c r="D9" s="4">
        <v>8</v>
      </c>
      <c r="E9" s="4">
        <v>4</v>
      </c>
      <c r="F9" s="4">
        <v>10</v>
      </c>
      <c r="G9" s="4">
        <v>4</v>
      </c>
      <c r="H9" s="4">
        <v>7</v>
      </c>
      <c r="I9" s="4">
        <v>8</v>
      </c>
      <c r="J9" s="3">
        <f t="shared" si="0"/>
        <v>41</v>
      </c>
      <c r="K9" s="86">
        <f t="shared" si="1"/>
        <v>176300</v>
      </c>
      <c r="L9" s="1"/>
    </row>
    <row r="10" spans="2:12" x14ac:dyDescent="0.2">
      <c r="B10" s="29" t="s">
        <v>83</v>
      </c>
      <c r="C10" s="41">
        <v>12600</v>
      </c>
      <c r="D10" s="4">
        <v>5</v>
      </c>
      <c r="E10" s="4">
        <v>2</v>
      </c>
      <c r="F10" s="4">
        <v>6</v>
      </c>
      <c r="G10" s="4">
        <v>7</v>
      </c>
      <c r="H10" s="4">
        <v>8</v>
      </c>
      <c r="I10" s="4">
        <v>6</v>
      </c>
      <c r="J10" s="3">
        <f t="shared" si="0"/>
        <v>34</v>
      </c>
      <c r="K10" s="86">
        <f t="shared" si="1"/>
        <v>428400</v>
      </c>
      <c r="L10" s="1"/>
    </row>
    <row r="11" spans="2:12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1"/>
    </row>
    <row r="12" spans="2:12" x14ac:dyDescent="0.2">
      <c r="B12" s="100" t="s">
        <v>1</v>
      </c>
      <c r="C12" s="102"/>
      <c r="D12" s="3">
        <f>SUM(D5:D10)</f>
        <v>35</v>
      </c>
      <c r="E12" s="3">
        <f t="shared" ref="E12:H12" si="2">SUM(E5:E10)</f>
        <v>20</v>
      </c>
      <c r="F12" s="3">
        <f t="shared" si="2"/>
        <v>43</v>
      </c>
      <c r="G12" s="3">
        <f t="shared" si="2"/>
        <v>29</v>
      </c>
      <c r="H12" s="3">
        <f t="shared" si="2"/>
        <v>40</v>
      </c>
      <c r="I12" s="5"/>
      <c r="J12" s="5"/>
      <c r="K12" s="5"/>
      <c r="L12" s="1"/>
    </row>
    <row r="13" spans="2:12" x14ac:dyDescent="0.2">
      <c r="B13" s="100" t="s">
        <v>24</v>
      </c>
      <c r="C13" s="102"/>
      <c r="D13" s="87">
        <f>AVERAGE(D5:D10)</f>
        <v>5.833333333333333</v>
      </c>
      <c r="E13" s="87">
        <f t="shared" ref="E13:H13" si="3">AVERAGE(E5:E10)</f>
        <v>3.3333333333333335</v>
      </c>
      <c r="F13" s="87">
        <f t="shared" si="3"/>
        <v>7.166666666666667</v>
      </c>
      <c r="G13" s="87">
        <f t="shared" si="3"/>
        <v>4.833333333333333</v>
      </c>
      <c r="H13" s="87">
        <f t="shared" si="3"/>
        <v>6.666666666666667</v>
      </c>
      <c r="I13" s="5"/>
      <c r="J13" s="5"/>
      <c r="K13" s="5"/>
      <c r="L13" s="1"/>
    </row>
    <row r="14" spans="2:12" x14ac:dyDescent="0.2">
      <c r="B14" s="100" t="s">
        <v>25</v>
      </c>
      <c r="C14" s="102"/>
      <c r="D14" s="3">
        <f>MIN(D5:D10)</f>
        <v>2</v>
      </c>
      <c r="E14" s="3">
        <f t="shared" ref="E14:H14" si="4">MIN(E5:E10)</f>
        <v>2</v>
      </c>
      <c r="F14" s="3">
        <f t="shared" si="4"/>
        <v>4</v>
      </c>
      <c r="G14" s="3">
        <f t="shared" si="4"/>
        <v>2</v>
      </c>
      <c r="H14" s="3">
        <f t="shared" si="4"/>
        <v>5</v>
      </c>
      <c r="I14" s="5"/>
      <c r="J14" s="1"/>
      <c r="K14" s="1"/>
      <c r="L14" s="1"/>
    </row>
    <row r="15" spans="2:12" x14ac:dyDescent="0.2">
      <c r="B15" s="100" t="s">
        <v>26</v>
      </c>
      <c r="C15" s="102"/>
      <c r="D15" s="3">
        <f>MAX(D5:D10)</f>
        <v>10</v>
      </c>
      <c r="E15" s="3">
        <f t="shared" ref="E15:H15" si="5">MAX(E5:E10)</f>
        <v>5</v>
      </c>
      <c r="F15" s="3">
        <f t="shared" si="5"/>
        <v>12</v>
      </c>
      <c r="G15" s="3">
        <f t="shared" si="5"/>
        <v>8</v>
      </c>
      <c r="H15" s="3">
        <f t="shared" si="5"/>
        <v>9</v>
      </c>
      <c r="I15" s="5"/>
      <c r="J15" s="1"/>
      <c r="K15" s="1"/>
      <c r="L15" s="1"/>
    </row>
    <row r="16" spans="2:12" x14ac:dyDescent="0.2">
      <c r="B16" s="6"/>
      <c r="C16" s="6"/>
      <c r="D16" s="1"/>
      <c r="E16" s="1"/>
      <c r="F16" s="1"/>
      <c r="G16" s="1"/>
      <c r="H16" s="1"/>
      <c r="I16" s="1"/>
      <c r="J16" s="1"/>
      <c r="K16" s="1"/>
      <c r="L16" s="1"/>
    </row>
    <row r="17" spans="2:12" x14ac:dyDescent="0.2">
      <c r="B17" s="100" t="s">
        <v>93</v>
      </c>
      <c r="C17" s="101"/>
      <c r="D17" s="102"/>
      <c r="E17" s="3">
        <f>SUM(J5:J10)</f>
        <v>207</v>
      </c>
      <c r="F17" s="1"/>
      <c r="G17" s="1"/>
      <c r="H17" s="1"/>
      <c r="I17" s="1"/>
      <c r="J17" s="1"/>
      <c r="K17" s="1"/>
      <c r="L17" s="1"/>
    </row>
    <row r="18" spans="2:12" x14ac:dyDescent="0.2">
      <c r="B18" s="100" t="s">
        <v>90</v>
      </c>
      <c r="C18" s="101"/>
      <c r="D18" s="102"/>
      <c r="E18" s="2">
        <f>AVERAGE(J5:J10)</f>
        <v>34.5</v>
      </c>
      <c r="F18" s="1"/>
      <c r="G18" s="30"/>
      <c r="H18" s="1"/>
      <c r="I18" s="1"/>
      <c r="J18" s="1"/>
      <c r="K18" s="1"/>
      <c r="L18" s="1"/>
    </row>
    <row r="19" spans="2:12" x14ac:dyDescent="0.2">
      <c r="B19" s="100" t="s">
        <v>91</v>
      </c>
      <c r="C19" s="101"/>
      <c r="D19" s="102"/>
      <c r="E19" s="2">
        <f>MAX(J5:J10)</f>
        <v>49</v>
      </c>
      <c r="F19" s="1"/>
      <c r="G19" s="30"/>
      <c r="H19" s="1"/>
      <c r="I19" s="1"/>
      <c r="J19" s="1"/>
      <c r="K19" s="1"/>
      <c r="L19" s="1"/>
    </row>
    <row r="20" spans="2:12" x14ac:dyDescent="0.2">
      <c r="B20" s="100" t="s">
        <v>92</v>
      </c>
      <c r="C20" s="101"/>
      <c r="D20" s="102"/>
      <c r="E20" s="2">
        <f>MIN(J5:J10)</f>
        <v>22</v>
      </c>
      <c r="F20" s="1"/>
      <c r="G20" s="1"/>
      <c r="H20" s="1"/>
      <c r="I20" s="1"/>
      <c r="J20" s="1"/>
      <c r="K20" s="1"/>
      <c r="L20" s="1"/>
    </row>
    <row r="21" spans="2:12" x14ac:dyDescent="0.2">
      <c r="B21" s="100" t="s">
        <v>94</v>
      </c>
      <c r="C21" s="101"/>
      <c r="D21" s="102"/>
      <c r="E21" s="3">
        <f>COUNTA(J5:J10)</f>
        <v>6</v>
      </c>
      <c r="F21" s="1"/>
      <c r="G21" s="1"/>
      <c r="H21" s="1"/>
      <c r="I21" s="1"/>
      <c r="J21" s="1"/>
      <c r="K21" s="1"/>
      <c r="L21" s="1"/>
    </row>
  </sheetData>
  <mergeCells count="10">
    <mergeCell ref="B21:D21"/>
    <mergeCell ref="B20:D20"/>
    <mergeCell ref="B12:C12"/>
    <mergeCell ref="B1:K2"/>
    <mergeCell ref="B17:D17"/>
    <mergeCell ref="B18:D18"/>
    <mergeCell ref="B19:D19"/>
    <mergeCell ref="B13:C13"/>
    <mergeCell ref="B14:C14"/>
    <mergeCell ref="B15:C15"/>
  </mergeCells>
  <printOptions headings="1"/>
  <pageMargins left="0.15748031496062992" right="0.19685039370078741" top="0.98425196850393704" bottom="0.35433070866141736" header="0.19685039370078741" footer="0"/>
  <pageSetup scale="90" fitToHeight="0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44"/>
  <sheetViews>
    <sheetView tabSelected="1" topLeftCell="B1" zoomScaleNormal="100" workbookViewId="0">
      <selection activeCell="P12" sqref="P12"/>
    </sheetView>
  </sheetViews>
  <sheetFormatPr baseColWidth="10" defaultRowHeight="12.75" x14ac:dyDescent="0.2"/>
  <cols>
    <col min="1" max="2" width="2.42578125" customWidth="1"/>
    <col min="3" max="3" width="15.42578125" customWidth="1"/>
    <col min="4" max="4" width="16.42578125" customWidth="1"/>
    <col min="6" max="6" width="14.7109375" customWidth="1"/>
    <col min="7" max="7" width="12.140625" bestFit="1" customWidth="1"/>
    <col min="8" max="8" width="10.42578125" customWidth="1"/>
    <col min="9" max="9" width="10.85546875" customWidth="1"/>
    <col min="10" max="10" width="14" customWidth="1"/>
  </cols>
  <sheetData>
    <row r="1" spans="3:13" x14ac:dyDescent="0.2">
      <c r="C1" s="7"/>
      <c r="D1" s="8"/>
      <c r="E1" s="8"/>
      <c r="F1" s="5"/>
      <c r="G1" s="1"/>
      <c r="H1" s="1"/>
      <c r="I1" s="1"/>
      <c r="J1" s="1"/>
      <c r="K1" s="1"/>
      <c r="L1" s="1"/>
    </row>
    <row r="2" spans="3:13" x14ac:dyDescent="0.2">
      <c r="C2" s="1"/>
      <c r="D2" s="1"/>
      <c r="E2" s="1"/>
      <c r="F2" s="1"/>
      <c r="G2" s="1"/>
      <c r="H2" s="1"/>
      <c r="I2" s="1"/>
      <c r="J2" s="1"/>
      <c r="K2" s="1"/>
      <c r="L2" s="1"/>
    </row>
    <row r="3" spans="3:13" x14ac:dyDescent="0.2">
      <c r="C3" s="111" t="s">
        <v>2</v>
      </c>
      <c r="D3" s="111"/>
      <c r="E3" s="111"/>
      <c r="F3" s="111"/>
      <c r="G3" s="111"/>
      <c r="H3" s="111"/>
      <c r="I3" s="111"/>
      <c r="J3" s="111"/>
      <c r="K3" s="111"/>
      <c r="L3" s="111"/>
    </row>
    <row r="4" spans="3:13" x14ac:dyDescent="0.2">
      <c r="C4" s="5"/>
      <c r="D4" s="5"/>
      <c r="E4" s="5"/>
      <c r="F4" s="5"/>
      <c r="G4" s="5"/>
      <c r="H4" s="5"/>
      <c r="I4" s="5"/>
      <c r="J4" s="5"/>
      <c r="K4" s="5"/>
      <c r="L4" s="5"/>
    </row>
    <row r="5" spans="3:13" x14ac:dyDescent="0.2">
      <c r="C5" s="5"/>
      <c r="D5" s="5"/>
      <c r="E5" s="5"/>
      <c r="F5" s="112" t="s">
        <v>103</v>
      </c>
      <c r="G5" s="112"/>
      <c r="H5" s="112"/>
      <c r="I5" s="112"/>
      <c r="J5" s="5"/>
      <c r="K5" s="5"/>
      <c r="L5" s="5"/>
    </row>
    <row r="6" spans="3:13" ht="33.75" x14ac:dyDescent="0.2">
      <c r="C6" s="47" t="s">
        <v>62</v>
      </c>
      <c r="D6" s="47" t="s">
        <v>3</v>
      </c>
      <c r="E6" s="47" t="s">
        <v>61</v>
      </c>
      <c r="F6" s="47" t="s">
        <v>4</v>
      </c>
      <c r="G6" s="47" t="s">
        <v>5</v>
      </c>
      <c r="H6" s="47" t="s">
        <v>6</v>
      </c>
      <c r="I6" s="47" t="s">
        <v>7</v>
      </c>
      <c r="J6" s="47" t="s">
        <v>8</v>
      </c>
      <c r="K6" s="47" t="s">
        <v>9</v>
      </c>
      <c r="L6" s="47" t="s">
        <v>10</v>
      </c>
      <c r="M6" s="1"/>
    </row>
    <row r="7" spans="3:13" x14ac:dyDescent="0.2">
      <c r="C7" s="40">
        <v>1028444555</v>
      </c>
      <c r="D7" s="38" t="s">
        <v>63</v>
      </c>
      <c r="E7" s="38" t="s">
        <v>64</v>
      </c>
      <c r="F7" s="9">
        <v>1.5</v>
      </c>
      <c r="G7" s="9">
        <v>1.9</v>
      </c>
      <c r="H7" s="9">
        <v>3.6</v>
      </c>
      <c r="I7" s="9">
        <v>2.1</v>
      </c>
      <c r="J7" s="45">
        <f>AVERAGE(F7:I7)</f>
        <v>2.2749999999999999</v>
      </c>
      <c r="K7" s="45">
        <f>MAX(F7:I7)</f>
        <v>3.6</v>
      </c>
      <c r="L7" s="45">
        <f>MIN(F7:I7)</f>
        <v>1.5</v>
      </c>
      <c r="M7" s="1"/>
    </row>
    <row r="8" spans="3:13" x14ac:dyDescent="0.2">
      <c r="C8" s="40">
        <v>32458968</v>
      </c>
      <c r="D8" s="38" t="s">
        <v>39</v>
      </c>
      <c r="E8" s="38" t="s">
        <v>65</v>
      </c>
      <c r="F8" s="9">
        <v>4.8</v>
      </c>
      <c r="G8" s="9">
        <v>4.5</v>
      </c>
      <c r="H8" s="9">
        <v>4.0999999999999996</v>
      </c>
      <c r="I8" s="9">
        <v>3.3</v>
      </c>
      <c r="J8" s="45">
        <f t="shared" ref="J8:J14" si="0">AVERAGE(F8:I8)</f>
        <v>4.1749999999999998</v>
      </c>
      <c r="K8" s="45">
        <f t="shared" ref="K8:K13" si="1">MAX(F8:I8)</f>
        <v>4.8</v>
      </c>
      <c r="L8" s="45">
        <f t="shared" ref="L8:L14" si="2">MIN(F8:I8)</f>
        <v>3.3</v>
      </c>
      <c r="M8" s="1"/>
    </row>
    <row r="9" spans="3:13" x14ac:dyDescent="0.2">
      <c r="C9" s="40">
        <v>98652147</v>
      </c>
      <c r="D9" s="38" t="s">
        <v>66</v>
      </c>
      <c r="E9" s="38" t="s">
        <v>67</v>
      </c>
      <c r="F9" s="9">
        <v>4.3</v>
      </c>
      <c r="G9" s="9">
        <v>5</v>
      </c>
      <c r="H9" s="9">
        <v>2.5</v>
      </c>
      <c r="I9" s="9">
        <v>4.2</v>
      </c>
      <c r="J9" s="45">
        <f t="shared" si="0"/>
        <v>4</v>
      </c>
      <c r="K9" s="45">
        <f t="shared" si="1"/>
        <v>5</v>
      </c>
      <c r="L9" s="45">
        <f t="shared" si="2"/>
        <v>2.5</v>
      </c>
      <c r="M9" s="1"/>
    </row>
    <row r="10" spans="3:13" x14ac:dyDescent="0.2">
      <c r="C10" s="40">
        <v>10182589696</v>
      </c>
      <c r="D10" s="38" t="s">
        <v>43</v>
      </c>
      <c r="E10" s="38" t="s">
        <v>34</v>
      </c>
      <c r="F10" s="9">
        <v>5</v>
      </c>
      <c r="G10" s="9">
        <v>4.2</v>
      </c>
      <c r="H10" s="9">
        <v>4</v>
      </c>
      <c r="I10" s="9">
        <v>3.3</v>
      </c>
      <c r="J10" s="45">
        <f t="shared" si="0"/>
        <v>4.125</v>
      </c>
      <c r="K10" s="45">
        <f t="shared" si="1"/>
        <v>5</v>
      </c>
      <c r="L10" s="45">
        <f t="shared" si="2"/>
        <v>3.3</v>
      </c>
      <c r="M10" s="1"/>
    </row>
    <row r="11" spans="3:13" x14ac:dyDescent="0.2">
      <c r="C11" s="40">
        <v>98524111</v>
      </c>
      <c r="D11" s="38" t="s">
        <v>68</v>
      </c>
      <c r="E11" s="38" t="s">
        <v>69</v>
      </c>
      <c r="F11" s="9">
        <v>3.2</v>
      </c>
      <c r="G11" s="9">
        <v>4.5999999999999996</v>
      </c>
      <c r="H11" s="9">
        <v>3.5</v>
      </c>
      <c r="I11" s="9">
        <v>1.1000000000000001</v>
      </c>
      <c r="J11" s="45">
        <f t="shared" si="0"/>
        <v>3.1</v>
      </c>
      <c r="K11" s="45">
        <f t="shared" si="1"/>
        <v>4.5999999999999996</v>
      </c>
      <c r="L11" s="45">
        <f t="shared" si="2"/>
        <v>1.1000000000000001</v>
      </c>
      <c r="M11" s="1"/>
    </row>
    <row r="12" spans="3:13" x14ac:dyDescent="0.2">
      <c r="C12" s="40">
        <v>42658741</v>
      </c>
      <c r="D12" s="38" t="s">
        <v>70</v>
      </c>
      <c r="E12" s="38" t="s">
        <v>71</v>
      </c>
      <c r="F12" s="9">
        <v>4.0999999999999996</v>
      </c>
      <c r="G12" s="9">
        <v>2.9</v>
      </c>
      <c r="H12" s="9">
        <v>4</v>
      </c>
      <c r="I12" s="9">
        <v>1</v>
      </c>
      <c r="J12" s="45">
        <f t="shared" si="0"/>
        <v>3</v>
      </c>
      <c r="K12" s="45">
        <f t="shared" si="1"/>
        <v>4.0999999999999996</v>
      </c>
      <c r="L12" s="45">
        <f t="shared" si="2"/>
        <v>1</v>
      </c>
      <c r="M12" s="1"/>
    </row>
    <row r="13" spans="3:13" x14ac:dyDescent="0.2">
      <c r="C13" s="40">
        <v>10201115252</v>
      </c>
      <c r="D13" s="38" t="s">
        <v>72</v>
      </c>
      <c r="E13" s="38" t="s">
        <v>73</v>
      </c>
      <c r="F13" s="9">
        <v>5</v>
      </c>
      <c r="G13" s="9">
        <v>3.6</v>
      </c>
      <c r="H13" s="9">
        <v>3</v>
      </c>
      <c r="I13" s="9">
        <v>2.5</v>
      </c>
      <c r="J13" s="45">
        <f t="shared" si="0"/>
        <v>3.5249999999999999</v>
      </c>
      <c r="K13" s="45">
        <f t="shared" si="1"/>
        <v>5</v>
      </c>
      <c r="L13" s="45">
        <f t="shared" si="2"/>
        <v>2.5</v>
      </c>
      <c r="M13" s="1"/>
    </row>
    <row r="14" spans="3:13" x14ac:dyDescent="0.2">
      <c r="C14" s="40">
        <v>10259874110</v>
      </c>
      <c r="D14" s="38" t="s">
        <v>74</v>
      </c>
      <c r="E14" s="38" t="s">
        <v>75</v>
      </c>
      <c r="F14" s="9">
        <v>1.1000000000000001</v>
      </c>
      <c r="G14" s="9">
        <v>2.1</v>
      </c>
      <c r="H14" s="9">
        <v>1.5</v>
      </c>
      <c r="I14" s="9">
        <v>4.0999999999999996</v>
      </c>
      <c r="J14" s="45">
        <f t="shared" si="0"/>
        <v>2.2000000000000002</v>
      </c>
      <c r="K14" s="45">
        <f>MAX(F14:I14)</f>
        <v>4.0999999999999996</v>
      </c>
      <c r="L14" s="45">
        <f t="shared" si="2"/>
        <v>1.1000000000000001</v>
      </c>
      <c r="M14" s="1"/>
    </row>
    <row r="15" spans="3:13" x14ac:dyDescent="0.2">
      <c r="C15" s="1"/>
      <c r="D15" s="1"/>
      <c r="E15" s="1"/>
      <c r="F15" s="1"/>
      <c r="G15" s="1"/>
      <c r="H15" s="1"/>
      <c r="I15" s="1"/>
      <c r="J15" s="5"/>
      <c r="K15" s="5"/>
      <c r="L15" s="5"/>
    </row>
    <row r="16" spans="3:13" x14ac:dyDescent="0.2">
      <c r="C16" s="1"/>
      <c r="E16" s="39" t="s">
        <v>11</v>
      </c>
      <c r="F16" s="45">
        <f>AVERAGE(F7:F14)</f>
        <v>3.625</v>
      </c>
      <c r="G16" s="45">
        <f t="shared" ref="G16:I16" si="3">AVERAGE(G7:G14)</f>
        <v>3.6000000000000005</v>
      </c>
      <c r="H16" s="45">
        <f t="shared" si="3"/>
        <v>3.2749999999999999</v>
      </c>
      <c r="I16" s="45">
        <f t="shared" si="3"/>
        <v>2.7</v>
      </c>
      <c r="J16" s="5"/>
      <c r="K16" s="5"/>
      <c r="L16" s="5"/>
    </row>
    <row r="17" spans="3:12" x14ac:dyDescent="0.2"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3:12" x14ac:dyDescent="0.2">
      <c r="C18" s="109" t="s">
        <v>105</v>
      </c>
      <c r="D18" s="110"/>
      <c r="E18" s="110"/>
      <c r="F18" s="110"/>
      <c r="G18" s="45">
        <f>MAX(J7:J14)</f>
        <v>4.1749999999999998</v>
      </c>
      <c r="H18" s="1"/>
      <c r="I18" s="1"/>
      <c r="J18" s="1"/>
      <c r="K18" s="1"/>
      <c r="L18" s="1"/>
    </row>
    <row r="19" spans="3:12" x14ac:dyDescent="0.2">
      <c r="C19" s="109" t="s">
        <v>106</v>
      </c>
      <c r="D19" s="110"/>
      <c r="E19" s="110"/>
      <c r="F19" s="110"/>
      <c r="G19" s="45">
        <f>MIN(J7:J14)</f>
        <v>2.2000000000000002</v>
      </c>
      <c r="H19" s="1"/>
      <c r="I19" s="1"/>
      <c r="J19" s="1"/>
      <c r="K19" s="1"/>
      <c r="L19" s="1"/>
    </row>
    <row r="20" spans="3:12" x14ac:dyDescent="0.2">
      <c r="C20" s="109" t="s">
        <v>107</v>
      </c>
      <c r="D20" s="110"/>
      <c r="E20" s="110"/>
      <c r="F20" s="110"/>
      <c r="G20" s="45">
        <f>AVERAGE(J7:J14)</f>
        <v>3.3</v>
      </c>
      <c r="H20" s="1"/>
      <c r="I20" s="1"/>
      <c r="J20" s="1"/>
      <c r="K20" s="1"/>
      <c r="L20" s="1"/>
    </row>
    <row r="21" spans="3:12" x14ac:dyDescent="0.2">
      <c r="C21" s="109" t="s">
        <v>108</v>
      </c>
      <c r="D21" s="110"/>
      <c r="E21" s="110"/>
      <c r="F21" s="110"/>
      <c r="G21" s="3">
        <f>COUNTA(J7:J14)</f>
        <v>8</v>
      </c>
      <c r="H21" s="1"/>
      <c r="I21" s="1"/>
      <c r="J21" s="1"/>
      <c r="K21" s="1"/>
      <c r="L21" s="1"/>
    </row>
    <row r="22" spans="3:12" x14ac:dyDescent="0.2">
      <c r="C22" s="1"/>
      <c r="D22" s="1"/>
      <c r="E22" s="1"/>
      <c r="F22" s="1"/>
      <c r="G22" s="1"/>
      <c r="H22" s="1"/>
      <c r="I22" s="1"/>
      <c r="J22" s="1"/>
      <c r="K22" s="1"/>
      <c r="L22" s="1"/>
    </row>
    <row r="25" spans="3:12" x14ac:dyDescent="0.2">
      <c r="C25" s="111" t="s">
        <v>2</v>
      </c>
      <c r="D25" s="111"/>
      <c r="E25" s="111"/>
      <c r="F25" s="111"/>
      <c r="G25" s="111"/>
      <c r="H25" s="111"/>
      <c r="I25" s="111"/>
      <c r="J25" s="111"/>
      <c r="K25" s="111"/>
      <c r="L25" s="111"/>
    </row>
    <row r="26" spans="3:12" x14ac:dyDescent="0.2"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3:12" x14ac:dyDescent="0.2">
      <c r="C27" s="5"/>
      <c r="D27" s="5"/>
      <c r="E27" s="5"/>
      <c r="F27" s="112" t="s">
        <v>103</v>
      </c>
      <c r="G27" s="112"/>
      <c r="H27" s="112"/>
      <c r="I27" s="112"/>
      <c r="J27" s="5"/>
      <c r="K27" s="5"/>
      <c r="L27" s="5"/>
    </row>
    <row r="28" spans="3:12" ht="33.75" x14ac:dyDescent="0.2">
      <c r="C28" s="47" t="s">
        <v>62</v>
      </c>
      <c r="D28" s="47" t="s">
        <v>3</v>
      </c>
      <c r="E28" s="47" t="s">
        <v>61</v>
      </c>
      <c r="F28" s="47" t="s">
        <v>4</v>
      </c>
      <c r="G28" s="47" t="s">
        <v>5</v>
      </c>
      <c r="H28" s="47" t="s">
        <v>6</v>
      </c>
      <c r="I28" s="47" t="s">
        <v>7</v>
      </c>
      <c r="J28" s="47" t="s">
        <v>8</v>
      </c>
      <c r="K28" s="47" t="s">
        <v>9</v>
      </c>
      <c r="L28" s="47" t="s">
        <v>10</v>
      </c>
    </row>
    <row r="29" spans="3:12" x14ac:dyDescent="0.2">
      <c r="C29" s="40">
        <v>1028444555</v>
      </c>
      <c r="D29" s="38" t="s">
        <v>63</v>
      </c>
      <c r="E29" s="38" t="s">
        <v>64</v>
      </c>
      <c r="F29" s="9">
        <v>1.5</v>
      </c>
      <c r="G29" s="9">
        <v>1.9</v>
      </c>
      <c r="H29" s="9">
        <v>3.6</v>
      </c>
      <c r="I29" s="9">
        <v>2.1</v>
      </c>
      <c r="J29" s="45">
        <f>AVERAGE(F29:I29)</f>
        <v>2.2749999999999999</v>
      </c>
      <c r="K29" s="45">
        <f>MAX(F29:I29)</f>
        <v>3.6</v>
      </c>
      <c r="L29" s="45">
        <f>MIN(F29:I29)</f>
        <v>1.5</v>
      </c>
    </row>
    <row r="30" spans="3:12" x14ac:dyDescent="0.2">
      <c r="C30" s="40">
        <v>32458968</v>
      </c>
      <c r="D30" s="38" t="s">
        <v>39</v>
      </c>
      <c r="E30" s="38" t="s">
        <v>65</v>
      </c>
      <c r="F30" s="9">
        <v>4.8</v>
      </c>
      <c r="G30" s="9">
        <v>4.5</v>
      </c>
      <c r="H30" s="9">
        <v>4.0999999999999996</v>
      </c>
      <c r="I30" s="9">
        <v>3.3</v>
      </c>
      <c r="J30" s="45">
        <f t="shared" ref="J30:J36" si="4">AVERAGE(F30:I30)</f>
        <v>4.1749999999999998</v>
      </c>
      <c r="K30" s="45">
        <f t="shared" ref="K30:K35" si="5">MAX(F30:I30)</f>
        <v>4.8</v>
      </c>
      <c r="L30" s="45">
        <f t="shared" ref="L30:L36" si="6">MIN(F30:I30)</f>
        <v>3.3</v>
      </c>
    </row>
    <row r="31" spans="3:12" x14ac:dyDescent="0.2">
      <c r="C31" s="40">
        <v>98652147</v>
      </c>
      <c r="D31" s="38" t="s">
        <v>66</v>
      </c>
      <c r="E31" s="38" t="s">
        <v>67</v>
      </c>
      <c r="F31" s="9">
        <v>4.3</v>
      </c>
      <c r="G31" s="9">
        <v>5</v>
      </c>
      <c r="H31" s="9">
        <v>2.5</v>
      </c>
      <c r="I31" s="9">
        <v>4.2</v>
      </c>
      <c r="J31" s="45">
        <f t="shared" si="4"/>
        <v>4</v>
      </c>
      <c r="K31" s="45">
        <f t="shared" si="5"/>
        <v>5</v>
      </c>
      <c r="L31" s="45">
        <f t="shared" si="6"/>
        <v>2.5</v>
      </c>
    </row>
    <row r="32" spans="3:12" x14ac:dyDescent="0.2">
      <c r="C32" s="40">
        <v>10182589696</v>
      </c>
      <c r="D32" s="38" t="s">
        <v>43</v>
      </c>
      <c r="E32" s="38" t="s">
        <v>34</v>
      </c>
      <c r="F32" s="9">
        <v>5</v>
      </c>
      <c r="G32" s="9">
        <v>4.2</v>
      </c>
      <c r="H32" s="9">
        <v>4</v>
      </c>
      <c r="I32" s="9">
        <v>3.3</v>
      </c>
      <c r="J32" s="45">
        <f t="shared" si="4"/>
        <v>4.125</v>
      </c>
      <c r="K32" s="45">
        <f t="shared" si="5"/>
        <v>5</v>
      </c>
      <c r="L32" s="45">
        <f t="shared" si="6"/>
        <v>3.3</v>
      </c>
    </row>
    <row r="33" spans="3:12" x14ac:dyDescent="0.2">
      <c r="C33" s="40">
        <v>98524111</v>
      </c>
      <c r="D33" s="38" t="s">
        <v>68</v>
      </c>
      <c r="E33" s="38" t="s">
        <v>69</v>
      </c>
      <c r="F33" s="9">
        <v>3.2</v>
      </c>
      <c r="G33" s="9">
        <v>4.5999999999999996</v>
      </c>
      <c r="H33" s="9">
        <v>3.5</v>
      </c>
      <c r="I33" s="9">
        <v>1.1000000000000001</v>
      </c>
      <c r="J33" s="45">
        <f t="shared" si="4"/>
        <v>3.1</v>
      </c>
      <c r="K33" s="45">
        <f t="shared" si="5"/>
        <v>4.5999999999999996</v>
      </c>
      <c r="L33" s="45">
        <f t="shared" si="6"/>
        <v>1.1000000000000001</v>
      </c>
    </row>
    <row r="34" spans="3:12" x14ac:dyDescent="0.2">
      <c r="C34" s="40">
        <v>42658741</v>
      </c>
      <c r="D34" s="38" t="s">
        <v>70</v>
      </c>
      <c r="E34" s="38" t="s">
        <v>71</v>
      </c>
      <c r="F34" s="9">
        <v>4.0999999999999996</v>
      </c>
      <c r="G34" s="9">
        <v>2.9</v>
      </c>
      <c r="H34" s="9">
        <v>4</v>
      </c>
      <c r="I34" s="9">
        <v>1</v>
      </c>
      <c r="J34" s="45">
        <f t="shared" si="4"/>
        <v>3</v>
      </c>
      <c r="K34" s="45">
        <f t="shared" si="5"/>
        <v>4.0999999999999996</v>
      </c>
      <c r="L34" s="45">
        <f t="shared" si="6"/>
        <v>1</v>
      </c>
    </row>
    <row r="35" spans="3:12" x14ac:dyDescent="0.2">
      <c r="C35" s="40">
        <v>10201115252</v>
      </c>
      <c r="D35" s="38" t="s">
        <v>72</v>
      </c>
      <c r="E35" s="38" t="s">
        <v>73</v>
      </c>
      <c r="F35" s="9">
        <v>5</v>
      </c>
      <c r="G35" s="9">
        <v>3.6</v>
      </c>
      <c r="H35" s="9">
        <v>3</v>
      </c>
      <c r="I35" s="9">
        <v>2.5</v>
      </c>
      <c r="J35" s="45">
        <f t="shared" si="4"/>
        <v>3.5249999999999999</v>
      </c>
      <c r="K35" s="45">
        <f t="shared" si="5"/>
        <v>5</v>
      </c>
      <c r="L35" s="45">
        <f t="shared" si="6"/>
        <v>2.5</v>
      </c>
    </row>
    <row r="36" spans="3:12" x14ac:dyDescent="0.2">
      <c r="C36" s="40">
        <v>10259874110</v>
      </c>
      <c r="D36" s="38" t="s">
        <v>74</v>
      </c>
      <c r="E36" s="38" t="s">
        <v>75</v>
      </c>
      <c r="F36" s="9">
        <v>1.1000000000000001</v>
      </c>
      <c r="G36" s="9">
        <v>2.1</v>
      </c>
      <c r="H36" s="9">
        <v>1.5</v>
      </c>
      <c r="I36" s="9">
        <v>4.0999999999999996</v>
      </c>
      <c r="J36" s="45">
        <f t="shared" si="4"/>
        <v>2.2000000000000002</v>
      </c>
      <c r="K36" s="45">
        <f>MAX(F36:I36)</f>
        <v>4.0999999999999996</v>
      </c>
      <c r="L36" s="45">
        <f t="shared" si="6"/>
        <v>1.1000000000000001</v>
      </c>
    </row>
    <row r="37" spans="3:12" x14ac:dyDescent="0.2">
      <c r="C37" s="1"/>
      <c r="D37" s="1"/>
      <c r="E37" s="1"/>
      <c r="F37" s="1"/>
      <c r="G37" s="1"/>
      <c r="H37" s="1"/>
      <c r="I37" s="1"/>
      <c r="J37" s="5"/>
      <c r="K37" s="5"/>
      <c r="L37" s="5"/>
    </row>
    <row r="38" spans="3:12" x14ac:dyDescent="0.2">
      <c r="C38" s="1"/>
      <c r="E38" s="39" t="s">
        <v>11</v>
      </c>
      <c r="F38" s="45">
        <f>AVERAGE(F29:F36)</f>
        <v>3.625</v>
      </c>
      <c r="G38" s="45">
        <f t="shared" ref="G38:I38" si="7">AVERAGE(G29:G36)</f>
        <v>3.6000000000000005</v>
      </c>
      <c r="H38" s="45">
        <f t="shared" si="7"/>
        <v>3.2749999999999999</v>
      </c>
      <c r="I38" s="45">
        <f t="shared" si="7"/>
        <v>2.7</v>
      </c>
      <c r="J38" s="5"/>
      <c r="K38" s="5"/>
      <c r="L38" s="5"/>
    </row>
    <row r="39" spans="3:12" x14ac:dyDescent="0.2"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3:12" x14ac:dyDescent="0.2">
      <c r="C40" s="109" t="s">
        <v>105</v>
      </c>
      <c r="D40" s="110"/>
      <c r="E40" s="110"/>
      <c r="F40" s="110"/>
      <c r="G40" s="45">
        <f>MAX(J29:J36)</f>
        <v>4.1749999999999998</v>
      </c>
      <c r="H40" s="1"/>
      <c r="I40" s="1"/>
      <c r="J40" s="1"/>
      <c r="K40" s="1"/>
      <c r="L40" s="1"/>
    </row>
    <row r="41" spans="3:12" x14ac:dyDescent="0.2">
      <c r="C41" s="109" t="s">
        <v>106</v>
      </c>
      <c r="D41" s="110"/>
      <c r="E41" s="110"/>
      <c r="F41" s="110"/>
      <c r="G41" s="45">
        <f>MIN(J29:J36)</f>
        <v>2.2000000000000002</v>
      </c>
      <c r="H41" s="1"/>
      <c r="I41" s="1"/>
      <c r="J41" s="1"/>
      <c r="K41" s="1"/>
      <c r="L41" s="1"/>
    </row>
    <row r="42" spans="3:12" x14ac:dyDescent="0.2">
      <c r="C42" s="109" t="s">
        <v>107</v>
      </c>
      <c r="D42" s="110"/>
      <c r="E42" s="110"/>
      <c r="F42" s="110"/>
      <c r="G42" s="45">
        <f>AVERAGE(J29:J36)</f>
        <v>3.3</v>
      </c>
      <c r="H42" s="1"/>
      <c r="I42" s="1"/>
      <c r="J42" s="1"/>
      <c r="K42" s="1"/>
      <c r="L42" s="1"/>
    </row>
    <row r="43" spans="3:12" x14ac:dyDescent="0.2">
      <c r="C43" s="109" t="s">
        <v>108</v>
      </c>
      <c r="D43" s="110"/>
      <c r="E43" s="110"/>
      <c r="F43" s="110"/>
      <c r="G43" s="3">
        <f>COUNTA(J29:J36)</f>
        <v>8</v>
      </c>
      <c r="H43" s="1"/>
      <c r="I43" s="1"/>
      <c r="J43" s="1"/>
      <c r="K43" s="1"/>
      <c r="L43" s="1"/>
    </row>
    <row r="44" spans="3:12" x14ac:dyDescent="0.2">
      <c r="C44" s="1"/>
      <c r="D44" s="1"/>
      <c r="E44" s="1"/>
      <c r="F44" s="1"/>
      <c r="G44" s="1"/>
      <c r="H44" s="1"/>
      <c r="I44" s="1"/>
      <c r="J44" s="1"/>
      <c r="K44" s="1"/>
      <c r="L44" s="1"/>
    </row>
  </sheetData>
  <mergeCells count="12">
    <mergeCell ref="C21:F21"/>
    <mergeCell ref="C3:L3"/>
    <mergeCell ref="F5:I5"/>
    <mergeCell ref="C18:F18"/>
    <mergeCell ref="C19:F19"/>
    <mergeCell ref="C20:F20"/>
    <mergeCell ref="C43:F43"/>
    <mergeCell ref="C25:L25"/>
    <mergeCell ref="F27:I27"/>
    <mergeCell ref="C40:F40"/>
    <mergeCell ref="C41:F41"/>
    <mergeCell ref="C42:F42"/>
  </mergeCells>
  <pageMargins left="0.15748031496062992" right="0.19685039370078741" top="0.98425196850393704" bottom="0.35433070866141736" header="0.19685039370078741" footer="0"/>
  <pageSetup scale="78" fitToHeight="0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6"/>
  <sheetViews>
    <sheetView zoomScaleNormal="100" workbookViewId="0">
      <selection activeCell="W20" sqref="W20"/>
    </sheetView>
  </sheetViews>
  <sheetFormatPr baseColWidth="10" defaultRowHeight="12.75" x14ac:dyDescent="0.2"/>
  <cols>
    <col min="1" max="1" width="3.5703125" customWidth="1"/>
    <col min="2" max="2" width="7.85546875" customWidth="1"/>
    <col min="3" max="3" width="8" customWidth="1"/>
    <col min="4" max="4" width="9.5703125" customWidth="1"/>
    <col min="5" max="5" width="11.140625" customWidth="1"/>
    <col min="6" max="6" width="12.28515625" customWidth="1"/>
    <col min="7" max="7" width="2.5703125" customWidth="1"/>
    <col min="8" max="8" width="8.7109375" customWidth="1"/>
    <col min="9" max="9" width="23.7109375" customWidth="1"/>
    <col min="10" max="10" width="11.5703125" customWidth="1"/>
    <col min="11" max="11" width="7.7109375" customWidth="1"/>
    <col min="12" max="12" width="6.140625" bestFit="1" customWidth="1"/>
    <col min="13" max="13" width="4.7109375" bestFit="1" customWidth="1"/>
    <col min="14" max="14" width="5.5703125" bestFit="1" customWidth="1"/>
    <col min="15" max="15" width="5.28515625" bestFit="1" customWidth="1"/>
    <col min="16" max="16" width="6.85546875" customWidth="1"/>
    <col min="17" max="17" width="9.85546875" customWidth="1"/>
    <col min="18" max="18" width="9.42578125" customWidth="1"/>
    <col min="19" max="19" width="2.42578125" customWidth="1"/>
    <col min="20" max="20" width="13.85546875" customWidth="1"/>
    <col min="21" max="21" width="15" customWidth="1"/>
    <col min="22" max="22" width="10.28515625" customWidth="1"/>
  </cols>
  <sheetData>
    <row r="1" spans="2:22" ht="24" customHeight="1" x14ac:dyDescent="0.2">
      <c r="B1" s="116" t="s">
        <v>54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</row>
    <row r="3" spans="2:22" ht="19.5" customHeight="1" x14ac:dyDescent="0.2">
      <c r="B3" s="113" t="s">
        <v>12</v>
      </c>
      <c r="C3" s="114"/>
      <c r="D3" s="114"/>
      <c r="E3" s="114"/>
      <c r="F3" s="115"/>
      <c r="G3" s="121"/>
      <c r="H3" s="118" t="s">
        <v>47</v>
      </c>
      <c r="I3" s="118" t="s">
        <v>13</v>
      </c>
      <c r="J3" s="118" t="s">
        <v>0</v>
      </c>
      <c r="K3" s="124" t="s">
        <v>14</v>
      </c>
      <c r="L3" s="125"/>
      <c r="M3" s="125"/>
      <c r="N3" s="125"/>
      <c r="O3" s="125"/>
      <c r="P3" s="126"/>
      <c r="Q3" s="127" t="s">
        <v>15</v>
      </c>
      <c r="R3" s="120" t="s">
        <v>16</v>
      </c>
      <c r="S3" s="128"/>
      <c r="T3" s="120" t="s">
        <v>17</v>
      </c>
      <c r="U3" s="120" t="s">
        <v>18</v>
      </c>
      <c r="V3" s="120" t="s">
        <v>19</v>
      </c>
    </row>
    <row r="4" spans="2:22" ht="34.5" customHeight="1" x14ac:dyDescent="0.2">
      <c r="B4" s="10" t="s">
        <v>27</v>
      </c>
      <c r="C4" s="11" t="s">
        <v>20</v>
      </c>
      <c r="D4" s="11" t="s">
        <v>21</v>
      </c>
      <c r="E4" s="34" t="s">
        <v>139</v>
      </c>
      <c r="F4" s="34" t="s">
        <v>55</v>
      </c>
      <c r="G4" s="122"/>
      <c r="H4" s="119"/>
      <c r="I4" s="119"/>
      <c r="J4" s="119"/>
      <c r="K4" s="36" t="s">
        <v>48</v>
      </c>
      <c r="L4" s="36" t="s">
        <v>49</v>
      </c>
      <c r="M4" s="36" t="s">
        <v>50</v>
      </c>
      <c r="N4" s="36" t="s">
        <v>51</v>
      </c>
      <c r="O4" s="36" t="s">
        <v>52</v>
      </c>
      <c r="P4" s="36" t="s">
        <v>53</v>
      </c>
      <c r="Q4" s="127"/>
      <c r="R4" s="120"/>
      <c r="S4" s="129"/>
      <c r="T4" s="120"/>
      <c r="U4" s="120"/>
      <c r="V4" s="120"/>
    </row>
    <row r="5" spans="2:22" x14ac:dyDescent="0.2">
      <c r="B5" s="12"/>
      <c r="C5" s="12" t="s">
        <v>31</v>
      </c>
      <c r="D5" s="12" t="s">
        <v>32</v>
      </c>
      <c r="E5" s="12"/>
      <c r="F5" s="37">
        <v>3204212233</v>
      </c>
      <c r="G5" s="122"/>
      <c r="H5" s="12"/>
      <c r="I5" s="13"/>
      <c r="J5" s="12">
        <v>36000</v>
      </c>
      <c r="K5" s="35">
        <v>3</v>
      </c>
      <c r="L5" s="15">
        <v>26</v>
      </c>
      <c r="M5" s="15"/>
      <c r="N5" s="15"/>
      <c r="O5" s="15"/>
      <c r="P5" s="16"/>
      <c r="Q5" s="17"/>
      <c r="R5" s="14"/>
      <c r="S5" s="129"/>
      <c r="T5" s="15"/>
      <c r="U5" s="15"/>
      <c r="V5" s="15"/>
    </row>
    <row r="6" spans="2:22" x14ac:dyDescent="0.2">
      <c r="B6" s="12"/>
      <c r="C6" s="12" t="s">
        <v>33</v>
      </c>
      <c r="D6" s="12" t="s">
        <v>34</v>
      </c>
      <c r="E6" s="12"/>
      <c r="F6" s="12">
        <v>3152589666</v>
      </c>
      <c r="G6" s="122"/>
      <c r="H6" s="12"/>
      <c r="I6" s="15"/>
      <c r="J6" s="12">
        <v>25000</v>
      </c>
      <c r="K6" s="35"/>
      <c r="L6" s="15"/>
      <c r="M6" s="15"/>
      <c r="N6" s="15"/>
      <c r="O6" s="15"/>
      <c r="P6" s="16"/>
      <c r="Q6" s="17"/>
      <c r="R6" s="14"/>
      <c r="S6" s="129"/>
      <c r="T6" s="15"/>
      <c r="U6" s="15"/>
      <c r="V6" s="15"/>
    </row>
    <row r="7" spans="2:22" x14ac:dyDescent="0.2">
      <c r="B7" s="12"/>
      <c r="C7" s="12" t="s">
        <v>35</v>
      </c>
      <c r="D7" s="12" t="s">
        <v>36</v>
      </c>
      <c r="E7" s="12"/>
      <c r="F7" s="12">
        <v>3186542101</v>
      </c>
      <c r="G7" s="122"/>
      <c r="H7" s="12"/>
      <c r="I7" s="15"/>
      <c r="J7" s="12">
        <v>18500</v>
      </c>
      <c r="K7" s="35"/>
      <c r="L7" s="15"/>
      <c r="M7" s="15"/>
      <c r="N7" s="15"/>
      <c r="O7" s="15"/>
      <c r="P7" s="16"/>
      <c r="Q7" s="17"/>
      <c r="R7" s="14"/>
      <c r="S7" s="129"/>
      <c r="T7" s="15"/>
      <c r="U7" s="15"/>
      <c r="V7" s="15"/>
    </row>
    <row r="8" spans="2:22" x14ac:dyDescent="0.2">
      <c r="B8" s="12"/>
      <c r="C8" s="12" t="s">
        <v>37</v>
      </c>
      <c r="D8" s="12" t="s">
        <v>38</v>
      </c>
      <c r="E8" s="12"/>
      <c r="F8" s="12">
        <v>3201452525</v>
      </c>
      <c r="G8" s="122"/>
      <c r="H8" s="12"/>
      <c r="I8" s="15"/>
      <c r="J8" s="12">
        <v>21200</v>
      </c>
      <c r="K8" s="35"/>
      <c r="L8" s="15"/>
      <c r="M8" s="15"/>
      <c r="N8" s="15"/>
      <c r="O8" s="15"/>
      <c r="P8" s="16"/>
      <c r="Q8" s="17"/>
      <c r="R8" s="14"/>
      <c r="S8" s="129"/>
      <c r="T8" s="15"/>
      <c r="U8" s="15"/>
      <c r="V8" s="15"/>
    </row>
    <row r="9" spans="2:22" x14ac:dyDescent="0.2">
      <c r="B9" s="12"/>
      <c r="C9" s="12" t="s">
        <v>39</v>
      </c>
      <c r="D9" s="12" t="s">
        <v>40</v>
      </c>
      <c r="E9" s="12"/>
      <c r="F9" s="12">
        <v>3252369888</v>
      </c>
      <c r="G9" s="122"/>
      <c r="H9" s="12"/>
      <c r="I9" s="15"/>
      <c r="J9" s="12">
        <v>13600</v>
      </c>
      <c r="K9" s="35"/>
      <c r="L9" s="15"/>
      <c r="M9" s="15"/>
      <c r="N9" s="15"/>
      <c r="O9" s="15"/>
      <c r="P9" s="16"/>
      <c r="Q9" s="17"/>
      <c r="R9" s="14"/>
      <c r="S9" s="129"/>
      <c r="T9" s="15"/>
      <c r="U9" s="15"/>
      <c r="V9" s="15"/>
    </row>
    <row r="10" spans="2:22" x14ac:dyDescent="0.2">
      <c r="B10" s="12"/>
      <c r="C10" s="12" t="s">
        <v>41</v>
      </c>
      <c r="D10" s="12" t="s">
        <v>42</v>
      </c>
      <c r="E10" s="12"/>
      <c r="F10" s="12">
        <v>3174230867</v>
      </c>
      <c r="G10" s="122"/>
      <c r="H10" s="12"/>
      <c r="I10" s="15"/>
      <c r="J10" s="12">
        <v>1500</v>
      </c>
      <c r="K10" s="35"/>
      <c r="L10" s="15"/>
      <c r="M10" s="15"/>
      <c r="N10" s="15"/>
      <c r="O10" s="15"/>
      <c r="P10" s="16"/>
      <c r="Q10" s="17"/>
      <c r="R10" s="14"/>
      <c r="S10" s="129"/>
      <c r="T10" s="15"/>
      <c r="U10" s="15"/>
      <c r="V10" s="15"/>
    </row>
    <row r="11" spans="2:22" x14ac:dyDescent="0.2">
      <c r="B11" s="12"/>
      <c r="C11" s="12" t="s">
        <v>43</v>
      </c>
      <c r="D11" s="12" t="s">
        <v>44</v>
      </c>
      <c r="E11" s="12"/>
      <c r="F11" s="12">
        <v>3216547896</v>
      </c>
      <c r="G11" s="122"/>
      <c r="H11" s="12"/>
      <c r="I11" s="15"/>
      <c r="J11" s="12">
        <v>2800</v>
      </c>
      <c r="K11" s="35"/>
      <c r="L11" s="15"/>
      <c r="M11" s="15"/>
      <c r="N11" s="15"/>
      <c r="O11" s="15"/>
      <c r="P11" s="16"/>
      <c r="Q11" s="17"/>
      <c r="R11" s="14"/>
      <c r="S11" s="129"/>
      <c r="T11" s="15"/>
      <c r="U11" s="15"/>
      <c r="V11" s="15"/>
    </row>
    <row r="12" spans="2:22" x14ac:dyDescent="0.2">
      <c r="B12" s="12"/>
      <c r="C12" s="12" t="s">
        <v>45</v>
      </c>
      <c r="D12" s="12" t="s">
        <v>46</v>
      </c>
      <c r="E12" s="12"/>
      <c r="F12" s="12">
        <v>3104255155</v>
      </c>
      <c r="G12" s="123"/>
      <c r="H12" s="12"/>
      <c r="I12" s="15"/>
      <c r="J12" s="12">
        <v>15600</v>
      </c>
      <c r="K12" s="35"/>
      <c r="L12" s="15"/>
      <c r="M12" s="15"/>
      <c r="N12" s="15"/>
      <c r="O12" s="15"/>
      <c r="P12" s="16"/>
      <c r="Q12" s="17"/>
      <c r="R12" s="14"/>
      <c r="S12" s="130"/>
      <c r="T12" s="15"/>
      <c r="U12" s="15"/>
      <c r="V12" s="15"/>
    </row>
    <row r="13" spans="2:22" x14ac:dyDescent="0.2">
      <c r="B13" s="18"/>
      <c r="C13" s="18"/>
      <c r="D13" s="18"/>
      <c r="E13" s="66" t="s">
        <v>140</v>
      </c>
      <c r="F13" s="18"/>
      <c r="G13" s="19"/>
      <c r="H13" s="18"/>
      <c r="I13" s="20"/>
      <c r="J13" s="18"/>
      <c r="K13" s="18"/>
      <c r="L13" s="18"/>
      <c r="M13" s="18"/>
      <c r="N13" s="18"/>
      <c r="O13" s="21"/>
      <c r="P13" s="22"/>
      <c r="Q13" s="20"/>
      <c r="R13" s="23"/>
      <c r="S13" s="18"/>
      <c r="T13" s="18"/>
      <c r="U13" s="18"/>
    </row>
    <row r="14" spans="2:22" ht="14.25" customHeight="1" x14ac:dyDescent="0.2">
      <c r="B14" s="24"/>
      <c r="C14" s="24"/>
      <c r="D14" s="24"/>
      <c r="E14" s="24"/>
      <c r="J14" s="32" t="s">
        <v>1</v>
      </c>
      <c r="K14" s="31"/>
      <c r="L14" s="31"/>
      <c r="M14" s="31"/>
      <c r="N14" s="31"/>
      <c r="O14" s="31"/>
      <c r="P14" s="12"/>
      <c r="Q14" s="12"/>
    </row>
    <row r="15" spans="2:22" ht="14.25" customHeight="1" x14ac:dyDescent="0.2">
      <c r="B15" s="24"/>
      <c r="C15" s="24"/>
      <c r="D15" s="24"/>
      <c r="E15" s="24"/>
      <c r="J15" s="33" t="s">
        <v>8</v>
      </c>
      <c r="K15" s="31"/>
      <c r="L15" s="31"/>
      <c r="M15" s="31"/>
      <c r="N15" s="31"/>
      <c r="O15" s="31"/>
      <c r="P15" s="12"/>
      <c r="Q15" s="12"/>
    </row>
    <row r="16" spans="2:22" ht="14.25" customHeight="1" x14ac:dyDescent="0.2">
      <c r="B16" s="24"/>
      <c r="C16" s="24"/>
      <c r="D16" s="24"/>
      <c r="E16" s="24"/>
      <c r="J16" s="32" t="s">
        <v>28</v>
      </c>
      <c r="K16" s="31"/>
      <c r="L16" s="31"/>
      <c r="M16" s="31"/>
      <c r="N16" s="31"/>
      <c r="O16" s="31"/>
      <c r="P16" s="12"/>
      <c r="Q16" s="12"/>
    </row>
    <row r="17" spans="2:20" ht="14.25" customHeight="1" x14ac:dyDescent="0.2">
      <c r="B17" s="24"/>
      <c r="C17" s="24"/>
      <c r="D17" s="24"/>
      <c r="E17" s="24"/>
      <c r="J17" s="32" t="s">
        <v>29</v>
      </c>
      <c r="K17" s="31"/>
      <c r="L17" s="31"/>
      <c r="M17" s="31"/>
      <c r="N17" s="31"/>
      <c r="O17" s="31"/>
      <c r="P17" s="12"/>
      <c r="Q17" s="12"/>
    </row>
    <row r="18" spans="2:20" ht="14.25" customHeight="1" x14ac:dyDescent="0.2">
      <c r="B18" s="24"/>
      <c r="C18" s="24"/>
      <c r="D18" s="24"/>
      <c r="E18" s="24"/>
      <c r="K18" s="25"/>
      <c r="L18" s="25"/>
      <c r="M18" s="25"/>
      <c r="N18" s="25"/>
      <c r="O18" s="25"/>
    </row>
    <row r="19" spans="2:20" ht="14.25" customHeight="1" x14ac:dyDescent="0.25">
      <c r="B19" s="26" t="s">
        <v>22</v>
      </c>
      <c r="C19" s="26"/>
      <c r="D19" s="26"/>
      <c r="E19" s="26"/>
      <c r="F19" s="26"/>
      <c r="G19" s="26"/>
      <c r="K19" s="25"/>
      <c r="L19" s="25"/>
      <c r="M19" s="25"/>
      <c r="N19" s="25"/>
      <c r="O19" s="25"/>
    </row>
    <row r="20" spans="2:20" ht="14.25" customHeight="1" x14ac:dyDescent="0.25">
      <c r="B20" s="24" t="s">
        <v>121</v>
      </c>
      <c r="C20" s="26"/>
      <c r="D20" s="26"/>
      <c r="E20" s="26"/>
      <c r="F20" s="26"/>
      <c r="G20" s="26"/>
      <c r="K20" s="25"/>
      <c r="L20" s="25"/>
      <c r="M20" s="25"/>
      <c r="N20" s="25"/>
      <c r="O20" s="25"/>
    </row>
    <row r="21" spans="2:20" ht="14.25" customHeight="1" x14ac:dyDescent="0.2">
      <c r="B21" s="24" t="s">
        <v>56</v>
      </c>
      <c r="C21" s="27"/>
      <c r="D21" s="27"/>
      <c r="E21" s="27"/>
      <c r="F21" s="27"/>
      <c r="G21" s="27"/>
      <c r="H21" s="24"/>
      <c r="I21" s="24"/>
      <c r="J21" s="24"/>
      <c r="K21" s="28"/>
      <c r="L21" s="28"/>
      <c r="M21" s="28"/>
      <c r="N21" s="28"/>
      <c r="O21" s="28"/>
      <c r="P21" s="24"/>
      <c r="Q21" s="24"/>
      <c r="R21" s="24"/>
      <c r="S21" s="24"/>
      <c r="T21" s="24"/>
    </row>
    <row r="22" spans="2:20" ht="14.25" customHeight="1" x14ac:dyDescent="0.2">
      <c r="B22" s="24" t="s">
        <v>97</v>
      </c>
      <c r="C22" s="27"/>
      <c r="D22" s="27"/>
      <c r="E22" s="27"/>
      <c r="F22" s="27"/>
      <c r="G22" s="27"/>
      <c r="H22" s="24"/>
      <c r="I22" s="24"/>
      <c r="J22" s="24"/>
      <c r="K22" s="28"/>
      <c r="L22" s="28"/>
      <c r="M22" s="28"/>
      <c r="N22" s="28"/>
      <c r="O22" s="28"/>
      <c r="P22" s="24"/>
      <c r="Q22" s="24"/>
      <c r="R22" s="24"/>
      <c r="S22" s="24"/>
      <c r="T22" s="24"/>
    </row>
    <row r="23" spans="2:20" ht="14.25" customHeight="1" x14ac:dyDescent="0.2">
      <c r="B23" s="24" t="s">
        <v>77</v>
      </c>
      <c r="C23" s="27"/>
      <c r="D23" s="27"/>
      <c r="E23" s="27"/>
      <c r="F23" s="27"/>
      <c r="G23" s="27"/>
      <c r="H23" s="24"/>
      <c r="I23" s="24"/>
      <c r="J23" s="24"/>
      <c r="K23" s="28"/>
      <c r="L23" s="28"/>
      <c r="M23" s="28"/>
      <c r="N23" s="28"/>
      <c r="O23" s="28"/>
      <c r="P23" s="24"/>
      <c r="Q23" s="24"/>
      <c r="R23" s="24"/>
      <c r="S23" s="24"/>
      <c r="T23" s="24"/>
    </row>
    <row r="24" spans="2:20" ht="14.25" customHeight="1" x14ac:dyDescent="0.2">
      <c r="B24" s="24" t="s">
        <v>76</v>
      </c>
      <c r="C24" s="27"/>
      <c r="D24" s="27"/>
      <c r="E24" s="27"/>
      <c r="F24" s="27"/>
      <c r="G24" s="27"/>
      <c r="H24" s="24"/>
      <c r="I24" s="24"/>
      <c r="J24" s="24"/>
      <c r="K24" s="28"/>
      <c r="L24" s="28"/>
      <c r="M24" s="28"/>
      <c r="N24" s="28"/>
      <c r="O24" s="28"/>
      <c r="P24" s="24"/>
      <c r="Q24" s="24"/>
      <c r="R24" s="24"/>
      <c r="S24" s="24"/>
      <c r="T24" s="24"/>
    </row>
    <row r="25" spans="2:20" ht="14.25" customHeight="1" x14ac:dyDescent="0.2">
      <c r="B25" s="48" t="s">
        <v>118</v>
      </c>
      <c r="C25" s="24"/>
      <c r="D25" s="24"/>
      <c r="E25" s="24"/>
      <c r="F25" s="24"/>
      <c r="G25" s="24"/>
      <c r="H25" s="24"/>
      <c r="I25" s="24"/>
      <c r="J25" s="24"/>
      <c r="K25" s="28"/>
      <c r="L25" s="28"/>
      <c r="M25" s="28"/>
      <c r="N25" s="28"/>
      <c r="O25" s="28"/>
      <c r="P25" s="24"/>
      <c r="Q25" s="24"/>
      <c r="R25" s="24"/>
      <c r="S25" s="24"/>
      <c r="T25" s="24"/>
    </row>
    <row r="26" spans="2:20" ht="14.25" customHeight="1" x14ac:dyDescent="0.2">
      <c r="B26" s="24" t="s">
        <v>119</v>
      </c>
      <c r="C26" s="24"/>
      <c r="D26" s="24"/>
      <c r="E26" s="24"/>
      <c r="F26" s="24"/>
      <c r="G26" s="24"/>
      <c r="H26" s="24"/>
      <c r="I26" s="24"/>
      <c r="J26" s="24"/>
      <c r="K26" s="28"/>
      <c r="L26" s="28"/>
      <c r="M26" s="28"/>
      <c r="N26" s="28"/>
      <c r="O26" s="28"/>
      <c r="P26" s="24"/>
      <c r="Q26" s="24"/>
      <c r="R26" s="24"/>
      <c r="S26" s="24"/>
      <c r="T26" s="24"/>
    </row>
    <row r="27" spans="2:20" ht="14.25" customHeight="1" x14ac:dyDescent="0.2">
      <c r="B27" s="24" t="s">
        <v>120</v>
      </c>
      <c r="C27" s="24"/>
      <c r="D27" s="24"/>
      <c r="E27" s="24"/>
      <c r="F27" s="24"/>
      <c r="G27" s="24"/>
      <c r="H27" s="24"/>
      <c r="I27" s="24"/>
      <c r="J27" s="24"/>
      <c r="K27" s="28"/>
      <c r="L27" s="28"/>
      <c r="M27" s="28"/>
      <c r="N27" s="28"/>
      <c r="O27" s="28"/>
      <c r="P27" s="24"/>
      <c r="Q27" s="24"/>
      <c r="R27" s="24"/>
      <c r="S27" s="24"/>
      <c r="T27" s="24"/>
    </row>
    <row r="28" spans="2:20" ht="14.25" customHeight="1" x14ac:dyDescent="0.2">
      <c r="B28" s="24" t="s">
        <v>104</v>
      </c>
      <c r="C28" s="24"/>
      <c r="D28" s="24"/>
      <c r="E28" s="24"/>
      <c r="F28" s="24"/>
      <c r="G28" s="24"/>
      <c r="H28" s="24"/>
      <c r="I28" s="24"/>
      <c r="J28" s="24"/>
      <c r="K28" s="28"/>
      <c r="L28" s="28"/>
      <c r="M28" s="28"/>
      <c r="N28" s="28"/>
      <c r="O28" s="28"/>
      <c r="P28" s="24"/>
      <c r="Q28" s="24"/>
      <c r="R28" s="24"/>
      <c r="S28" s="24"/>
      <c r="T28" s="24"/>
    </row>
    <row r="29" spans="2:20" x14ac:dyDescent="0.2">
      <c r="B29" s="24" t="s">
        <v>57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</row>
    <row r="30" spans="2:20" x14ac:dyDescent="0.2">
      <c r="B30" s="24" t="s">
        <v>58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</row>
    <row r="31" spans="2:20" x14ac:dyDescent="0.2">
      <c r="B31" s="24" t="s">
        <v>59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2:20" x14ac:dyDescent="0.2">
      <c r="B32" s="24" t="s">
        <v>60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2:20" x14ac:dyDescent="0.2">
      <c r="B33" s="24" t="s">
        <v>98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</row>
    <row r="34" spans="2:20" x14ac:dyDescent="0.2">
      <c r="B34" s="24"/>
      <c r="C34" s="24" t="s">
        <v>99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</row>
    <row r="35" spans="2:20" x14ac:dyDescent="0.2">
      <c r="B35" s="24"/>
      <c r="C35" s="24" t="s">
        <v>100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2:20" x14ac:dyDescent="0.2">
      <c r="B36" s="24"/>
      <c r="C36" s="24" t="s">
        <v>101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2:20" x14ac:dyDescent="0.2">
      <c r="B37" s="24" t="s">
        <v>102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2:20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2:20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2:20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2:20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2:20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2:20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</row>
    <row r="44" spans="2:20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2:20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</row>
    <row r="46" spans="2:20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</row>
  </sheetData>
  <mergeCells count="13">
    <mergeCell ref="B3:F3"/>
    <mergeCell ref="B1:V1"/>
    <mergeCell ref="H3:H4"/>
    <mergeCell ref="T3:T4"/>
    <mergeCell ref="U3:U4"/>
    <mergeCell ref="V3:V4"/>
    <mergeCell ref="G3:G12"/>
    <mergeCell ref="I3:I4"/>
    <mergeCell ref="J3:J4"/>
    <mergeCell ref="K3:P3"/>
    <mergeCell ref="Q3:Q4"/>
    <mergeCell ref="R3:R4"/>
    <mergeCell ref="S3:S12"/>
  </mergeCells>
  <printOptions headings="1"/>
  <pageMargins left="7.874015748031496E-2" right="7.874015748031496E-2" top="0.82677165354330717" bottom="3.937007874015748E-2" header="0.27559055118110237" footer="0"/>
  <pageSetup paperSize="2" scale="75" fitToHeight="0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VENTAS</vt:lpstr>
      <vt:lpstr>Ejercicio 1 - Fórmulas</vt:lpstr>
      <vt:lpstr>Ejercicio 2 - Fórmulas</vt:lpstr>
      <vt:lpstr>Ejercicio 3 - Fórm y Funciones</vt:lpstr>
      <vt:lpstr>Ejercicio 4 - Fórm y Funciones</vt:lpstr>
      <vt:lpstr>Ejercicio 5 - Fórmulas y Funcio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Docente</cp:lastModifiedBy>
  <cp:lastPrinted>2019-07-06T21:47:59Z</cp:lastPrinted>
  <dcterms:created xsi:type="dcterms:W3CDTF">2007-08-21T18:13:23Z</dcterms:created>
  <dcterms:modified xsi:type="dcterms:W3CDTF">2019-08-08T18:51:07Z</dcterms:modified>
</cp:coreProperties>
</file>